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Delårsrapport/2212/Tabeller/"/>
    </mc:Choice>
  </mc:AlternateContent>
  <xr:revisionPtr revIDLastSave="1480" documentId="8_{CA1F3B6E-1E71-4795-B24C-E1502656EB33}" xr6:coauthVersionLast="47" xr6:coauthVersionMax="47" xr10:uidLastSave="{B9363472-CF3B-4A42-B5A3-903E9E5F7092}"/>
  <bookViews>
    <workbookView xWindow="28410" yWindow="2310" windowWidth="10905" windowHeight="12645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C6" i="1"/>
  <c r="C8" i="1" s="1"/>
  <c r="E8" i="1"/>
  <c r="C4" i="1"/>
  <c r="C7" i="1"/>
  <c r="E19" i="1"/>
  <c r="E22" i="1" s="1"/>
  <c r="C17" i="1"/>
  <c r="C21" i="1"/>
  <c r="C16" i="1"/>
  <c r="C15" i="1"/>
  <c r="C14" i="1"/>
  <c r="C13" i="1"/>
  <c r="C10" i="1"/>
  <c r="C9" i="1"/>
  <c r="E17" i="1"/>
  <c r="E16" i="1"/>
  <c r="E15" i="1"/>
  <c r="C18" i="1"/>
  <c r="E18" i="1"/>
  <c r="D18" i="1"/>
  <c r="C11" i="1"/>
  <c r="E11" i="1"/>
  <c r="D11" i="1"/>
  <c r="D8" i="1"/>
  <c r="D19" i="1"/>
  <c r="D22" i="1"/>
  <c r="C19" i="1" l="1"/>
  <c r="C22" i="1" s="1"/>
</calcChain>
</file>

<file path=xl/sharedStrings.xml><?xml version="1.0" encoding="utf-8"?>
<sst xmlns="http://schemas.openxmlformats.org/spreadsheetml/2006/main" count="67" uniqueCount="53">
  <si>
    <t>header</t>
  </si>
  <si>
    <t>3 månader t.o.m.</t>
  </si>
  <si>
    <t>12 månader t.o.m.</t>
  </si>
  <si>
    <t>MSEK</t>
  </si>
  <si>
    <t>sum</t>
  </si>
  <si>
    <t>3 months ending</t>
  </si>
  <si>
    <t>12 months ending</t>
  </si>
  <si>
    <t>SEKm</t>
  </si>
  <si>
    <t>Profit after financial items</t>
  </si>
  <si>
    <t xml:space="preserve">Kassaflödesanalys </t>
  </si>
  <si>
    <t>Resultat efter finansiella poster</t>
  </si>
  <si>
    <t>Justering för poster som inte ingår i kassaflödet</t>
  </si>
  <si>
    <t xml:space="preserve">Betald inkomstskatt </t>
  </si>
  <si>
    <t>Förändringar i rörelsekapital</t>
  </si>
  <si>
    <t>Kassaflöde från den löpande verksamheten</t>
  </si>
  <si>
    <t>Nettoinvesteringar i anläggningstillgångar</t>
  </si>
  <si>
    <t>Företagsförvärv och avyttringar</t>
  </si>
  <si>
    <t>Kassaflöde från investeringsverksamheten</t>
  </si>
  <si>
    <t>Utdelning till moderbolagets aktieägare</t>
  </si>
  <si>
    <t>Inlösta och utfärdade köpoptioner</t>
  </si>
  <si>
    <t>Övrig finansieringsverksamhet</t>
  </si>
  <si>
    <t>Kassaflöde från finansieringsverksamheten</t>
  </si>
  <si>
    <t>Periodens kassaflöde</t>
  </si>
  <si>
    <t>Likvida medel vid periodens ingång</t>
  </si>
  <si>
    <t>Valutakursdifferens i likvida medel</t>
  </si>
  <si>
    <t>Likvida medel vid periodens slut</t>
  </si>
  <si>
    <t xml:space="preserve">Cash flow statement, condensed  </t>
  </si>
  <si>
    <t>Adjustment for items not included in cash flow</t>
  </si>
  <si>
    <t>Income tax paid</t>
  </si>
  <si>
    <t>Changes in working capital</t>
  </si>
  <si>
    <t>Cash flow from operating activities</t>
  </si>
  <si>
    <t>Net investments in non-current assets</t>
  </si>
  <si>
    <t>Acquisitions and disposals</t>
  </si>
  <si>
    <t>Cash flow from investing activities</t>
  </si>
  <si>
    <t>Dividend paid to shareholders</t>
  </si>
  <si>
    <t>Exercised and issued call options</t>
  </si>
  <si>
    <t>Other financing activities</t>
  </si>
  <si>
    <t>Cash flow from financing activities</t>
  </si>
  <si>
    <t>Cash flow for the period</t>
  </si>
  <si>
    <t>Cash and cash equivalents at beginning of period</t>
  </si>
  <si>
    <t>Exchange differences on cash and cash equivalents</t>
  </si>
  <si>
    <t>Cash and cash equivalents at end of the period</t>
  </si>
  <si>
    <t>Upptagande av lån</t>
  </si>
  <si>
    <t>Amortering av lån</t>
  </si>
  <si>
    <t>Borrowings</t>
  </si>
  <si>
    <t>Repayments on loans</t>
  </si>
  <si>
    <t>31 dec 21</t>
  </si>
  <si>
    <t>31 Dec 21</t>
  </si>
  <si>
    <t>–</t>
  </si>
  <si>
    <t>width=12%;decimals=0</t>
  </si>
  <si>
    <t>Förvärv av egna aktier</t>
  </si>
  <si>
    <t>31 dec 22</t>
  </si>
  <si>
    <t>31 Dec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</si>
</sst>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Lato"/>
      <family val="2"/>
      <scheme val="minor"/>
    </font>
    <font>
      <sz val="11"/>
      <name val="Lato"/>
      <family val="2"/>
      <scheme val="minor"/>
    </font>
    <font>
      <sz val="11"/>
      <color theme="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2" fillId="0" borderId="0" xfId="0" applyFont="1"/>
    <xf numFmtId="3" fontId="0" fillId="0" borderId="0" xfId="0" applyNumberFormat="1"/>
    <xf numFmtId="3" fontId="1" fillId="2" borderId="0" xfId="0" applyNumberFormat="1" applyFont="1" applyFill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1" xfId="0" quotePrefix="1" applyBorder="1" applyAlignment="1">
      <alignment horizontal="right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F22"/>
  <sheetViews>
    <sheetView tabSelected="1" zoomScaleNormal="100" workbookViewId="0">
      <selection activeCell="B29" sqref="B29"/>
    </sheetView>
  </sheetViews>
  <sheetFormatPr defaultRowHeight="14.25" x14ac:dyDescent="0.2"/>
  <cols>
    <col min="2" max="2" width="39.109375" bestFit="1" customWidth="1"/>
    <col min="5" max="5" width="10.6640625" bestFit="1" customWidth="1"/>
  </cols>
  <sheetData>
    <row r="2" spans="2:6" x14ac:dyDescent="0.2">
      <c r="B2" t="s">
        <v>9</v>
      </c>
      <c r="C2" s="9" t="s">
        <v>1</v>
      </c>
      <c r="D2" s="9"/>
      <c r="E2" s="9" t="s">
        <v>2</v>
      </c>
      <c r="F2" s="9"/>
    </row>
    <row r="3" spans="2:6" x14ac:dyDescent="0.2">
      <c r="B3" s="1" t="s">
        <v>3</v>
      </c>
      <c r="C3" s="8" t="s">
        <v>51</v>
      </c>
      <c r="D3" s="8" t="s">
        <v>46</v>
      </c>
      <c r="E3" s="8" t="s">
        <v>51</v>
      </c>
      <c r="F3" s="8" t="s">
        <v>46</v>
      </c>
    </row>
    <row r="4" spans="2:6" x14ac:dyDescent="0.2">
      <c r="B4" t="s">
        <v>10</v>
      </c>
      <c r="C4" s="4">
        <f>602-525</f>
        <v>77</v>
      </c>
      <c r="D4" s="3">
        <v>223</v>
      </c>
      <c r="E4" s="4">
        <v>602</v>
      </c>
      <c r="F4" s="5">
        <v>927</v>
      </c>
    </row>
    <row r="5" spans="2:6" x14ac:dyDescent="0.2">
      <c r="B5" t="s">
        <v>11</v>
      </c>
      <c r="C5" s="4">
        <f>684-496</f>
        <v>188</v>
      </c>
      <c r="D5" s="3">
        <v>107</v>
      </c>
      <c r="E5" s="4">
        <v>684</v>
      </c>
      <c r="F5" s="5">
        <v>449</v>
      </c>
    </row>
    <row r="6" spans="2:6" x14ac:dyDescent="0.2">
      <c r="B6" t="s">
        <v>12</v>
      </c>
      <c r="C6" s="4">
        <f>-256+152</f>
        <v>-104</v>
      </c>
      <c r="D6" s="3">
        <v>-105</v>
      </c>
      <c r="E6" s="4">
        <v>-256</v>
      </c>
      <c r="F6" s="5">
        <v>-252</v>
      </c>
    </row>
    <row r="7" spans="2:6" x14ac:dyDescent="0.2">
      <c r="B7" t="s">
        <v>13</v>
      </c>
      <c r="C7" s="4">
        <f>-121+311</f>
        <v>190</v>
      </c>
      <c r="D7" s="3">
        <v>168</v>
      </c>
      <c r="E7" s="4">
        <v>-121</v>
      </c>
      <c r="F7" s="5">
        <v>-114</v>
      </c>
    </row>
    <row r="8" spans="2:6" x14ac:dyDescent="0.2">
      <c r="B8" t="s">
        <v>14</v>
      </c>
      <c r="C8" s="4">
        <f>SUM(C4:C7)</f>
        <v>351</v>
      </c>
      <c r="D8" s="5">
        <f>SUM(D4:D7)</f>
        <v>393</v>
      </c>
      <c r="E8" s="4">
        <f>SUM(E4:E7)</f>
        <v>909</v>
      </c>
      <c r="F8" s="5">
        <v>1010</v>
      </c>
    </row>
    <row r="9" spans="2:6" x14ac:dyDescent="0.2">
      <c r="B9" t="s">
        <v>15</v>
      </c>
      <c r="C9" s="4">
        <f>-268+186</f>
        <v>-82</v>
      </c>
      <c r="D9" s="3">
        <v>-41</v>
      </c>
      <c r="E9" s="4">
        <v>-268</v>
      </c>
      <c r="F9" s="5">
        <v>-134</v>
      </c>
    </row>
    <row r="10" spans="2:6" x14ac:dyDescent="0.2">
      <c r="B10" t="s">
        <v>16</v>
      </c>
      <c r="C10" s="4">
        <f>-818+818</f>
        <v>0</v>
      </c>
      <c r="D10" s="3">
        <v>-183</v>
      </c>
      <c r="E10" s="4">
        <v>-818</v>
      </c>
      <c r="F10" s="5">
        <v>-2843</v>
      </c>
    </row>
    <row r="11" spans="2:6" x14ac:dyDescent="0.2">
      <c r="B11" t="s">
        <v>17</v>
      </c>
      <c r="C11" s="4">
        <f>SUM(C9:C10)</f>
        <v>-82</v>
      </c>
      <c r="D11" s="5">
        <f>SUM(D9:D10)</f>
        <v>-224</v>
      </c>
      <c r="E11" s="4">
        <f>SUM(E9:E10)</f>
        <v>-1086</v>
      </c>
      <c r="F11" s="5">
        <v>-2977</v>
      </c>
    </row>
    <row r="12" spans="2:6" x14ac:dyDescent="0.2">
      <c r="B12" t="s">
        <v>18</v>
      </c>
      <c r="C12" s="4">
        <v>0</v>
      </c>
      <c r="D12" s="5" t="s">
        <v>48</v>
      </c>
      <c r="E12" s="4">
        <v>-243</v>
      </c>
      <c r="F12" s="5">
        <v>-183</v>
      </c>
    </row>
    <row r="13" spans="2:6" x14ac:dyDescent="0.2">
      <c r="B13" t="s">
        <v>19</v>
      </c>
      <c r="C13" s="4">
        <f>33-23</f>
        <v>10</v>
      </c>
      <c r="D13" s="5">
        <v>3</v>
      </c>
      <c r="E13" s="4">
        <v>33</v>
      </c>
      <c r="F13" s="5">
        <v>-9</v>
      </c>
    </row>
    <row r="14" spans="2:6" x14ac:dyDescent="0.2">
      <c r="B14" t="s">
        <v>50</v>
      </c>
      <c r="C14" s="4">
        <f>-60+49</f>
        <v>-11</v>
      </c>
      <c r="D14" s="5" t="s">
        <v>48</v>
      </c>
      <c r="E14" s="4">
        <v>-60</v>
      </c>
      <c r="F14" s="5" t="s">
        <v>48</v>
      </c>
    </row>
    <row r="15" spans="2:6" x14ac:dyDescent="0.2">
      <c r="B15" t="s">
        <v>42</v>
      </c>
      <c r="C15" s="4">
        <f>1416-1366</f>
        <v>50</v>
      </c>
      <c r="D15" s="6">
        <v>-20</v>
      </c>
      <c r="E15" s="4">
        <f>1282+134</f>
        <v>1416</v>
      </c>
      <c r="F15" s="5">
        <v>2649</v>
      </c>
    </row>
    <row r="16" spans="2:6" x14ac:dyDescent="0.2">
      <c r="B16" t="s">
        <v>43</v>
      </c>
      <c r="C16" s="4">
        <f>-846+640</f>
        <v>-206</v>
      </c>
      <c r="D16" s="6">
        <v>-23</v>
      </c>
      <c r="E16" s="4">
        <f>-712-134</f>
        <v>-846</v>
      </c>
      <c r="F16" s="5">
        <v>-260</v>
      </c>
    </row>
    <row r="17" spans="2:6" x14ac:dyDescent="0.2">
      <c r="B17" t="s">
        <v>20</v>
      </c>
      <c r="C17" s="4">
        <f>-166+120</f>
        <v>-46</v>
      </c>
      <c r="D17" s="3">
        <v>-32</v>
      </c>
      <c r="E17" s="4">
        <f>134-300</f>
        <v>-166</v>
      </c>
      <c r="F17" s="5">
        <v>-127</v>
      </c>
    </row>
    <row r="18" spans="2:6" x14ac:dyDescent="0.2">
      <c r="B18" s="2" t="s">
        <v>21</v>
      </c>
      <c r="C18" s="4">
        <f>SUM(C12:C17)</f>
        <v>-203</v>
      </c>
      <c r="D18" s="5">
        <f>SUM(D12:D17)</f>
        <v>-72</v>
      </c>
      <c r="E18" s="4">
        <f>SUM(E12:E17)</f>
        <v>134</v>
      </c>
      <c r="F18" s="5">
        <v>2070</v>
      </c>
    </row>
    <row r="19" spans="2:6" x14ac:dyDescent="0.2">
      <c r="B19" s="2" t="s">
        <v>22</v>
      </c>
      <c r="C19" s="4">
        <f>C8+C11+C18</f>
        <v>66</v>
      </c>
      <c r="D19" s="5">
        <f>D8+D11+D18</f>
        <v>97</v>
      </c>
      <c r="E19" s="4">
        <f>E8+E11+E18</f>
        <v>-43</v>
      </c>
      <c r="F19" s="5">
        <v>103</v>
      </c>
    </row>
    <row r="20" spans="2:6" x14ac:dyDescent="0.2">
      <c r="B20" s="2" t="s">
        <v>23</v>
      </c>
      <c r="C20" s="4">
        <v>286</v>
      </c>
      <c r="D20" s="3">
        <v>237</v>
      </c>
      <c r="E20" s="4">
        <v>345</v>
      </c>
      <c r="F20" s="5">
        <v>216</v>
      </c>
    </row>
    <row r="21" spans="2:6" x14ac:dyDescent="0.2">
      <c r="B21" t="s">
        <v>24</v>
      </c>
      <c r="C21" s="4">
        <f>74-50</f>
        <v>24</v>
      </c>
      <c r="D21" s="3">
        <v>11</v>
      </c>
      <c r="E21" s="4">
        <v>74</v>
      </c>
      <c r="F21" s="5">
        <v>26</v>
      </c>
    </row>
    <row r="22" spans="2:6" x14ac:dyDescent="0.2">
      <c r="B22" s="2" t="s">
        <v>25</v>
      </c>
      <c r="C22" s="4">
        <f>SUM(C19:C21)</f>
        <v>376</v>
      </c>
      <c r="D22" s="3">
        <f t="shared" ref="D22" si="0">SUM(D19:D21)</f>
        <v>345</v>
      </c>
      <c r="E22" s="4">
        <f>SUM(E19:E21)</f>
        <v>376</v>
      </c>
      <c r="F22" s="5">
        <v>345</v>
      </c>
    </row>
  </sheetData>
  <mergeCells count="2">
    <mergeCell ref="C2:D2"/>
    <mergeCell ref="E2:F2"/>
  </mergeCells>
  <pageMargins left="0.7" right="0.7" top="0.75" bottom="0.75" header="0.3" footer="0.3"/>
  <pageSetup paperSize="9" orientation="portrait" r:id="rId1"/>
  <ignoredErrors>
    <ignoredError sqref="F3 F5:F13 F15:F22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2:F22"/>
  <sheetViews>
    <sheetView workbookViewId="0"/>
  </sheetViews>
  <sheetFormatPr defaultRowHeight="14.25" x14ac:dyDescent="0.2"/>
  <cols>
    <col min="2" max="2" width="42.21875" bestFit="1" customWidth="1"/>
    <col min="3" max="3" width="8.88671875" customWidth="1"/>
    <col min="4" max="6" width="9.109375" bestFit="1" customWidth="1"/>
  </cols>
  <sheetData>
    <row r="2" spans="2:6" x14ac:dyDescent="0.2">
      <c r="B2" t="s">
        <v>26</v>
      </c>
      <c r="C2" s="9" t="s">
        <v>5</v>
      </c>
      <c r="D2" s="9"/>
      <c r="E2" s="9" t="s">
        <v>6</v>
      </c>
      <c r="F2" s="9"/>
    </row>
    <row r="3" spans="2:6" x14ac:dyDescent="0.2">
      <c r="B3" s="1" t="s">
        <v>7</v>
      </c>
      <c r="C3" s="8" t="s">
        <v>52</v>
      </c>
      <c r="D3" s="8" t="s">
        <v>47</v>
      </c>
      <c r="E3" s="8" t="s">
        <v>52</v>
      </c>
      <c r="F3" s="8" t="s">
        <v>47</v>
      </c>
    </row>
    <row r="4" spans="2:6" x14ac:dyDescent="0.2">
      <c r="B4" t="s">
        <v>8</v>
      </c>
    </row>
    <row r="5" spans="2:6" x14ac:dyDescent="0.2">
      <c r="B5" t="s">
        <v>27</v>
      </c>
    </row>
    <row r="6" spans="2:6" x14ac:dyDescent="0.2">
      <c r="B6" t="s">
        <v>28</v>
      </c>
    </row>
    <row r="7" spans="2:6" x14ac:dyDescent="0.2">
      <c r="B7" t="s">
        <v>29</v>
      </c>
    </row>
    <row r="8" spans="2:6" x14ac:dyDescent="0.2">
      <c r="B8" t="s">
        <v>30</v>
      </c>
    </row>
    <row r="9" spans="2:6" x14ac:dyDescent="0.2">
      <c r="B9" t="s">
        <v>31</v>
      </c>
    </row>
    <row r="10" spans="2:6" x14ac:dyDescent="0.2">
      <c r="B10" t="s">
        <v>32</v>
      </c>
    </row>
    <row r="11" spans="2:6" x14ac:dyDescent="0.2">
      <c r="B11" t="s">
        <v>33</v>
      </c>
    </row>
    <row r="12" spans="2:6" x14ac:dyDescent="0.2">
      <c r="B12" t="s">
        <v>34</v>
      </c>
      <c r="D12" s="7"/>
    </row>
    <row r="13" spans="2:6" x14ac:dyDescent="0.2">
      <c r="B13" t="s">
        <v>35</v>
      </c>
      <c r="D13" s="7"/>
    </row>
    <row r="14" spans="2:6" x14ac:dyDescent="0.2">
      <c r="D14" s="7"/>
    </row>
    <row r="15" spans="2:6" x14ac:dyDescent="0.2">
      <c r="B15" t="s">
        <v>44</v>
      </c>
      <c r="D15" s="7"/>
    </row>
    <row r="16" spans="2:6" x14ac:dyDescent="0.2">
      <c r="B16" t="s">
        <v>45</v>
      </c>
      <c r="D16" s="7"/>
    </row>
    <row r="17" spans="2:2" x14ac:dyDescent="0.2">
      <c r="B17" t="s">
        <v>36</v>
      </c>
    </row>
    <row r="18" spans="2:2" x14ac:dyDescent="0.2">
      <c r="B18" s="2" t="s">
        <v>37</v>
      </c>
    </row>
    <row r="19" spans="2:2" x14ac:dyDescent="0.2">
      <c r="B19" s="2" t="s">
        <v>38</v>
      </c>
    </row>
    <row r="20" spans="2:2" x14ac:dyDescent="0.2">
      <c r="B20" s="2" t="s">
        <v>39</v>
      </c>
    </row>
    <row r="21" spans="2:2" x14ac:dyDescent="0.2">
      <c r="B21" t="s">
        <v>40</v>
      </c>
    </row>
    <row r="22" spans="2:2" x14ac:dyDescent="0.2">
      <c r="B22" s="2" t="s">
        <v>41</v>
      </c>
    </row>
  </sheetData>
  <mergeCells count="2">
    <mergeCell ref="C2:D2"/>
    <mergeCell ref="E2:F2"/>
  </mergeCells>
  <pageMargins left="0.7" right="0.7" top="0.75" bottom="0.75" header="0.3" footer="0.3"/>
  <ignoredErrors>
    <ignoredError sqref="C3:F3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F22"/>
  <sheetViews>
    <sheetView workbookViewId="0">
      <selection activeCell="C18" sqref="C18"/>
    </sheetView>
  </sheetViews>
  <sheetFormatPr defaultRowHeight="14.25" x14ac:dyDescent="0.2"/>
  <sheetData>
    <row r="1" spans="1:6" x14ac:dyDescent="0.2">
      <c r="C1" t="s">
        <v>49</v>
      </c>
      <c r="D1" t="s">
        <v>49</v>
      </c>
      <c r="E1" t="s">
        <v>49</v>
      </c>
      <c r="F1" t="s">
        <v>49</v>
      </c>
    </row>
    <row r="2" spans="1:6" x14ac:dyDescent="0.2">
      <c r="A2" t="s">
        <v>0</v>
      </c>
    </row>
    <row r="3" spans="1:6" x14ac:dyDescent="0.2">
      <c r="A3" t="s">
        <v>0</v>
      </c>
    </row>
    <row r="8" spans="1:6" x14ac:dyDescent="0.2">
      <c r="A8" t="s">
        <v>4</v>
      </c>
    </row>
    <row r="11" spans="1:6" x14ac:dyDescent="0.2">
      <c r="A11" t="s">
        <v>4</v>
      </c>
    </row>
    <row r="12" spans="1:6" x14ac:dyDescent="0.2">
      <c r="D12" s="7"/>
    </row>
    <row r="13" spans="1:6" x14ac:dyDescent="0.2">
      <c r="D13" s="7"/>
    </row>
    <row r="14" spans="1:6" x14ac:dyDescent="0.2">
      <c r="D14" s="7"/>
    </row>
    <row r="15" spans="1:6" x14ac:dyDescent="0.2">
      <c r="D15" s="7"/>
    </row>
    <row r="16" spans="1:6" x14ac:dyDescent="0.2">
      <c r="D16" s="7"/>
    </row>
    <row r="18" spans="1:1" x14ac:dyDescent="0.2">
      <c r="A18" t="s">
        <v>4</v>
      </c>
    </row>
    <row r="20" spans="1:1" x14ac:dyDescent="0.2">
      <c r="A20" t="s">
        <v>4</v>
      </c>
    </row>
    <row r="22" spans="1:1" x14ac:dyDescent="0.2">
      <c r="A22" t="s">
        <v>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601a6d9-5a15-4e5d-a348-244f43bda146" xsi:nil="true"/>
    <lcf76f155ced4ddcb4097134ff3c332f xmlns="562697a0-9c60-4532-a119-e203e37f954f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7" ma:contentTypeDescription="Create a new document." ma:contentTypeScope="" ma:versionID="09611b5cb9b8cb7ca116a1eb3eec729c">
  <xsd:schema xmlns:xsd="http://www.w3.org/2001/XMLSchema" xmlns:xs="http://www.w3.org/2001/XMLSchema" xmlns:p="http://schemas.microsoft.com/office/2006/metadata/properties" xmlns:ns2="5b5ca3cb-2584-429a-92e4-77404c480ffa" xmlns:ns3="562697a0-9c60-4532-a119-e203e37f954f" xmlns:ns4="b601a6d9-5a15-4e5d-a348-244f43bda146" targetNamespace="http://schemas.microsoft.com/office/2006/metadata/properties" ma:root="true" ma:fieldsID="33334a341fcde047559a3360138d1f9f" ns2:_="" ns3:_="" ns4:_="">
    <xsd:import namespace="5b5ca3cb-2584-429a-92e4-77404c480ffa"/>
    <xsd:import namespace="562697a0-9c60-4532-a119-e203e37f954f"/>
    <xsd:import namespace="b601a6d9-5a15-4e5d-a348-244f43bda1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1a6d9-5a15-4e5d-a348-244f43bda146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a8110ad-4a7c-4458-9bf2-8a7a7efd6120}" ma:internalName="TaxCatchAll" ma:showField="CatchAllData" ma:web="06865cb4-394f-4f8d-bf23-8ac6e75ca3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b601a6d9-5a15-4e5d-a348-244f43bda146"/>
    <ds:schemaRef ds:uri="562697a0-9c60-4532-a119-e203e37f954f"/>
  </ds:schemaRefs>
</ds:datastoreItem>
</file>

<file path=customXml/itemProps3.xml><?xml version="1.0" encoding="utf-8"?>
<ds:datastoreItem xmlns:ds="http://schemas.openxmlformats.org/officeDocument/2006/customXml" ds:itemID="{EB308604-D8EF-480F-8B68-E0995BB8B3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b601a6d9-5a15-4e5d-a348-244f43bda1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Sophia Dernulf</cp:lastModifiedBy>
  <dcterms:created xsi:type="dcterms:W3CDTF">2020-05-07T10:06:29Z</dcterms:created>
  <dcterms:modified xsi:type="dcterms:W3CDTF">2023-01-25T16:33:49Z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  <property fmtid="{D5CDD505-2E9C-101B-9397-08002B2CF9AE}" pid="3" name="MediaServiceImageTags">
    <vt:lpwstr/>
  </property>
</Properties>
</file>