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685" documentId="8_{13DC7E34-755B-4793-A6E5-02D7EC06AEFA}" xr6:coauthVersionLast="47" xr6:coauthVersionMax="47" xr10:uidLastSave="{4A9A5B88-F3D1-4C5F-A0A0-470542F2D053}"/>
  <bookViews>
    <workbookView xWindow="-120" yWindow="-120" windowWidth="29040" windowHeight="157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4" i="1"/>
  <c r="E6" i="1"/>
  <c r="D15" i="1"/>
  <c r="D11" i="1" l="1"/>
  <c r="F11" i="1"/>
  <c r="E11" i="1"/>
  <c r="D7" i="1"/>
  <c r="F7" i="1"/>
  <c r="E7" i="1"/>
  <c r="E10" i="1"/>
  <c r="D9" i="1"/>
  <c r="F9" i="1"/>
  <c r="E9" i="1"/>
  <c r="F6" i="1"/>
  <c r="D6" i="1"/>
  <c r="C14" i="1" l="1"/>
  <c r="C15" i="1"/>
  <c r="F10" i="1"/>
  <c r="C16" i="1" l="1"/>
  <c r="C18" i="1" s="1"/>
  <c r="F14" i="1"/>
  <c r="F15" i="1" s="1"/>
  <c r="E14" i="1"/>
  <c r="D16" i="1" l="1"/>
  <c r="D18" i="1" s="1"/>
  <c r="E15" i="1"/>
  <c r="E16" i="1" s="1"/>
  <c r="E18" i="1" s="1"/>
  <c r="F16" i="1"/>
  <c r="F18" i="1" s="1"/>
</calcChain>
</file>

<file path=xl/sharedStrings.xml><?xml version="1.0" encoding="utf-8"?>
<sst xmlns="http://schemas.openxmlformats.org/spreadsheetml/2006/main" count="54" uniqueCount="39">
  <si>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</si>
  <si>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</si>
  <si>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</si>
  <si>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</si>
  <si>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</si>
  <si>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</si>
  <si>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</si>
  <si>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</si>
  <si>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</si>
  <si>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</si>
  <si>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</si>
  <si>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</si>
  <si>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</si>
  <si>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</si>
  <si>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</si>
  <si>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</si>
  <si>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</si>
  <si>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</si>
  <si>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</si>
  <si>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</si>
  <si>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</si>
  <si>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</si>
  <si>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</si>
  <si>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</si>
  <si>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</si>
  <si>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</si>
  <si>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</si>
  <si>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</si>
  <si>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</si>
  <si>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</si>
  <si>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</si>
  <si>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Totalt antal registrerade aktier</t>
  </si>
  <si>
    <t>AMF - Försäkring och Fonder</t>
  </si>
  <si>
    <t>BNY Mellon NA (Former Mellon)</t>
  </si>
  <si>
    <t>AP-fonden</t>
  </si>
  <si>
    <t>width=14%;decimals=1</t>
  </si>
  <si>
    <t>Aktieägare 2023-03-31</t>
  </si>
  <si>
    <t>Cliens Fonder</t>
  </si>
  <si>
    <t>Shareholders 2023-03-31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</si>
</sst>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/>
  </sheetViews>
  <sheetFormatPr defaultColWidth="11" defaultRowHeight="15.75" x14ac:dyDescent="0.25"/>
  <cols>
    <col min="2" max="2" width="35.625" style="4" customWidth="1"/>
    <col min="3" max="6" width="17.5" style="4" customWidth="1"/>
    <col min="7" max="16384" width="11" style="4"/>
  </cols>
  <sheetData>
    <row r="2" spans="2:6" x14ac:dyDescent="0.25">
      <c r="E2" s="14" t="s">
        <v>20</v>
      </c>
      <c r="F2" s="14"/>
    </row>
    <row r="3" spans="2:6" x14ac:dyDescent="0.25">
      <c r="B3" s="11" t="s">
        <v>36</v>
      </c>
      <c r="C3" s="12" t="s">
        <v>0</v>
      </c>
      <c r="D3" s="12" t="s">
        <v>1</v>
      </c>
      <c r="E3" s="12" t="s">
        <v>2</v>
      </c>
      <c r="F3" s="12" t="s">
        <v>3</v>
      </c>
    </row>
    <row r="4" spans="2:6" x14ac:dyDescent="0.25">
      <c r="B4" s="2" t="s">
        <v>7</v>
      </c>
      <c r="C4" s="3">
        <v>2165644</v>
      </c>
      <c r="D4" s="3">
        <v>3124727</v>
      </c>
      <c r="E4" s="10">
        <v>4.32</v>
      </c>
      <c r="F4" s="10">
        <v>15.11</v>
      </c>
    </row>
    <row r="5" spans="2:6" x14ac:dyDescent="0.25">
      <c r="B5" s="2" t="s">
        <v>6</v>
      </c>
      <c r="C5" s="3">
        <v>2066572</v>
      </c>
      <c r="D5" s="3">
        <v>23140</v>
      </c>
      <c r="E5" s="10">
        <v>1.7</v>
      </c>
      <c r="F5" s="10">
        <v>12.6</v>
      </c>
    </row>
    <row r="6" spans="2:6" x14ac:dyDescent="0.25">
      <c r="B6" s="2" t="s">
        <v>9</v>
      </c>
      <c r="C6" s="3">
        <v>0</v>
      </c>
      <c r="D6" s="3">
        <f>9475662+2240508</f>
        <v>11716170</v>
      </c>
      <c r="E6" s="10">
        <f>7.7+1.8</f>
        <v>9.5</v>
      </c>
      <c r="F6" s="10">
        <f>5.8+1.4</f>
        <v>7.1999999999999993</v>
      </c>
    </row>
    <row r="7" spans="2:6" x14ac:dyDescent="0.25">
      <c r="B7" s="2" t="s">
        <v>34</v>
      </c>
      <c r="C7" s="3">
        <v>0</v>
      </c>
      <c r="D7" s="3">
        <f>4013904+2868164+2500000</f>
        <v>9382068</v>
      </c>
      <c r="E7" s="10">
        <f>3.3+2.3+2</f>
        <v>7.6</v>
      </c>
      <c r="F7" s="10">
        <f>2.5+1.8+1.5</f>
        <v>5.8</v>
      </c>
    </row>
    <row r="8" spans="2:6" x14ac:dyDescent="0.25">
      <c r="B8" s="2" t="s">
        <v>32</v>
      </c>
      <c r="C8" s="3">
        <v>0</v>
      </c>
      <c r="D8" s="3">
        <v>9098097</v>
      </c>
      <c r="E8" s="10">
        <v>7.4</v>
      </c>
      <c r="F8" s="10">
        <v>5.5</v>
      </c>
    </row>
    <row r="9" spans="2:6" x14ac:dyDescent="0.25">
      <c r="B9" s="2" t="s">
        <v>10</v>
      </c>
      <c r="C9" s="3">
        <v>0</v>
      </c>
      <c r="D9" s="3">
        <f>4860464+3574625</f>
        <v>8435089</v>
      </c>
      <c r="E9" s="10">
        <f>3.8+2.9</f>
        <v>6.6999999999999993</v>
      </c>
      <c r="F9" s="10">
        <f>2.9+2.2</f>
        <v>5.0999999999999996</v>
      </c>
    </row>
    <row r="10" spans="2:6" x14ac:dyDescent="0.25">
      <c r="B10" s="2" t="s">
        <v>8</v>
      </c>
      <c r="C10" s="3">
        <v>0</v>
      </c>
      <c r="D10" s="3">
        <f>3330008+3250000</f>
        <v>6580008</v>
      </c>
      <c r="E10" s="10">
        <f>2.7+2.6</f>
        <v>5.3000000000000007</v>
      </c>
      <c r="F10" s="10">
        <f>2.03+1.98</f>
        <v>4.01</v>
      </c>
    </row>
    <row r="11" spans="2:6" x14ac:dyDescent="0.25">
      <c r="B11" s="2" t="s">
        <v>33</v>
      </c>
      <c r="C11" s="3">
        <v>0</v>
      </c>
      <c r="D11" s="3">
        <f>2779475+2318827</f>
        <v>5098302</v>
      </c>
      <c r="E11" s="10">
        <f>2.3+1.9</f>
        <v>4.1999999999999993</v>
      </c>
      <c r="F11" s="10">
        <f>1.7+1.4</f>
        <v>3.0999999999999996</v>
      </c>
    </row>
    <row r="12" spans="2:6" x14ac:dyDescent="0.25">
      <c r="B12" s="2" t="s">
        <v>30</v>
      </c>
      <c r="C12" s="3">
        <v>0</v>
      </c>
      <c r="D12" s="3">
        <v>3742893</v>
      </c>
      <c r="E12" s="10">
        <v>3.1</v>
      </c>
      <c r="F12" s="10">
        <v>2.2999999999999998</v>
      </c>
    </row>
    <row r="13" spans="2:6" x14ac:dyDescent="0.25">
      <c r="B13" s="2" t="s">
        <v>37</v>
      </c>
      <c r="C13" s="3">
        <v>0</v>
      </c>
      <c r="D13" s="3">
        <v>3461360</v>
      </c>
      <c r="E13" s="10">
        <v>2.8</v>
      </c>
      <c r="F13" s="10">
        <v>2.1</v>
      </c>
    </row>
    <row r="14" spans="2:6" x14ac:dyDescent="0.25">
      <c r="B14" s="2" t="s">
        <v>19</v>
      </c>
      <c r="C14" s="3">
        <f>SUM(C4:C13)</f>
        <v>4232216</v>
      </c>
      <c r="D14" s="3">
        <f>SUM(D4:D13)</f>
        <v>60661854</v>
      </c>
      <c r="E14" s="13">
        <f>SUM(E4:E13)</f>
        <v>52.62</v>
      </c>
      <c r="F14" s="13">
        <f>SUM(F4:F13)</f>
        <v>62.819999999999993</v>
      </c>
    </row>
    <row r="15" spans="2:6" x14ac:dyDescent="0.25">
      <c r="B15" s="4" t="s">
        <v>28</v>
      </c>
      <c r="C15" s="7">
        <f>296188+86732</f>
        <v>382920</v>
      </c>
      <c r="D15" s="7">
        <f>117835114-60661854-593189</f>
        <v>56580071</v>
      </c>
      <c r="E15" s="10">
        <f>100-E14-E17</f>
        <v>46.88</v>
      </c>
      <c r="F15" s="10">
        <f>100-F14-F17</f>
        <v>36.810000000000009</v>
      </c>
    </row>
    <row r="16" spans="2:6" x14ac:dyDescent="0.25">
      <c r="B16" s="4" t="s">
        <v>12</v>
      </c>
      <c r="C16" s="7">
        <f>+SUM(C14:C15)</f>
        <v>4615136</v>
      </c>
      <c r="D16" s="7">
        <f>SUM(D14:D15)</f>
        <v>117241925</v>
      </c>
      <c r="E16" s="10">
        <f>SUM(E14:E15)</f>
        <v>99.5</v>
      </c>
      <c r="F16" s="10">
        <f>SUM(F14:F15)</f>
        <v>99.63</v>
      </c>
    </row>
    <row r="17" spans="2:6" x14ac:dyDescent="0.25">
      <c r="B17" s="4" t="s">
        <v>13</v>
      </c>
      <c r="C17" s="9" t="s">
        <v>14</v>
      </c>
      <c r="D17" s="7">
        <v>593189</v>
      </c>
      <c r="E17" s="10">
        <v>0.5</v>
      </c>
      <c r="F17" s="10">
        <v>0.37</v>
      </c>
    </row>
    <row r="18" spans="2:6" x14ac:dyDescent="0.25">
      <c r="B18" s="4" t="s">
        <v>31</v>
      </c>
      <c r="C18" s="7">
        <f>SUM(C16:C17)</f>
        <v>4615136</v>
      </c>
      <c r="D18" s="7">
        <f>SUM(D16:D17)</f>
        <v>117835114</v>
      </c>
      <c r="E18" s="10">
        <f>SUM(E16:E17)</f>
        <v>100</v>
      </c>
      <c r="F18" s="10">
        <f>SUM(F16:F17)</f>
        <v>100</v>
      </c>
    </row>
    <row r="19" spans="2:6" x14ac:dyDescent="0.25">
      <c r="B19" s="4" t="s">
        <v>29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/>
  </sheetViews>
  <sheetFormatPr defaultColWidth="11" defaultRowHeight="15" x14ac:dyDescent="0.2"/>
  <cols>
    <col min="1" max="1" width="6.375" style="4" customWidth="1"/>
    <col min="2" max="2" width="35.625" style="4" customWidth="1"/>
    <col min="3" max="6" width="16.375" style="4" customWidth="1"/>
    <col min="7" max="16384" width="11" style="4"/>
  </cols>
  <sheetData>
    <row r="2" spans="2:6" x14ac:dyDescent="0.2">
      <c r="E2" s="15" t="s">
        <v>21</v>
      </c>
      <c r="F2" s="15"/>
    </row>
    <row r="3" spans="2:6" x14ac:dyDescent="0.2">
      <c r="B3" s="5" t="s">
        <v>38</v>
      </c>
      <c r="C3" s="6" t="s">
        <v>24</v>
      </c>
      <c r="D3" s="6" t="s">
        <v>25</v>
      </c>
      <c r="E3" s="6" t="s">
        <v>22</v>
      </c>
      <c r="F3" s="6" t="s">
        <v>23</v>
      </c>
    </row>
    <row r="4" spans="2:6" x14ac:dyDescent="0.2">
      <c r="B4" s="2" t="s">
        <v>7</v>
      </c>
      <c r="C4" s="7"/>
      <c r="D4" s="7"/>
      <c r="E4" s="8"/>
      <c r="F4" s="8"/>
    </row>
    <row r="5" spans="2:6" x14ac:dyDescent="0.2">
      <c r="B5" s="2" t="s">
        <v>6</v>
      </c>
      <c r="C5" s="7"/>
      <c r="D5" s="7"/>
      <c r="E5" s="8"/>
      <c r="F5" s="8"/>
    </row>
    <row r="6" spans="2:6" x14ac:dyDescent="0.2">
      <c r="B6" s="2" t="s">
        <v>9</v>
      </c>
      <c r="C6" s="7"/>
      <c r="D6" s="7"/>
      <c r="E6" s="8"/>
      <c r="F6" s="8"/>
    </row>
    <row r="7" spans="2:6" x14ac:dyDescent="0.2">
      <c r="B7" s="2" t="s">
        <v>34</v>
      </c>
      <c r="C7" s="7"/>
      <c r="D7" s="7"/>
      <c r="E7" s="8"/>
      <c r="F7" s="8"/>
    </row>
    <row r="8" spans="2:6" x14ac:dyDescent="0.2">
      <c r="B8" s="2" t="s">
        <v>32</v>
      </c>
      <c r="C8" s="7"/>
      <c r="D8" s="7"/>
      <c r="E8" s="8"/>
      <c r="F8" s="8"/>
    </row>
    <row r="9" spans="2:6" x14ac:dyDescent="0.2">
      <c r="B9" s="2" t="s">
        <v>10</v>
      </c>
      <c r="C9" s="7"/>
      <c r="D9" s="7"/>
      <c r="E9" s="8"/>
      <c r="F9" s="8"/>
    </row>
    <row r="10" spans="2:6" x14ac:dyDescent="0.2">
      <c r="B10" s="2" t="s">
        <v>8</v>
      </c>
      <c r="C10" s="7"/>
      <c r="D10" s="7"/>
      <c r="E10" s="8"/>
      <c r="F10" s="8"/>
    </row>
    <row r="11" spans="2:6" x14ac:dyDescent="0.2">
      <c r="B11" s="2" t="s">
        <v>33</v>
      </c>
      <c r="C11" s="7"/>
      <c r="D11" s="7"/>
      <c r="E11" s="8"/>
      <c r="F11" s="8"/>
    </row>
    <row r="12" spans="2:6" x14ac:dyDescent="0.2">
      <c r="B12" s="2" t="s">
        <v>30</v>
      </c>
      <c r="C12" s="7"/>
      <c r="D12" s="7"/>
      <c r="E12" s="8"/>
      <c r="F12" s="8"/>
    </row>
    <row r="13" spans="2:6" x14ac:dyDescent="0.2">
      <c r="B13" s="2" t="s">
        <v>37</v>
      </c>
      <c r="C13" s="7"/>
      <c r="D13" s="7"/>
      <c r="E13" s="8"/>
      <c r="F13" s="8"/>
    </row>
    <row r="14" spans="2:6" x14ac:dyDescent="0.2">
      <c r="B14" s="4" t="s">
        <v>26</v>
      </c>
      <c r="C14" s="7"/>
      <c r="D14" s="7"/>
      <c r="E14" s="8"/>
      <c r="F14" s="8"/>
    </row>
    <row r="15" spans="2:6" x14ac:dyDescent="0.2">
      <c r="B15" s="4" t="s">
        <v>18</v>
      </c>
    </row>
    <row r="16" spans="2:6" x14ac:dyDescent="0.2">
      <c r="B16" s="4" t="s">
        <v>15</v>
      </c>
    </row>
    <row r="17" spans="2:2" x14ac:dyDescent="0.2">
      <c r="B17" s="4" t="s">
        <v>16</v>
      </c>
    </row>
    <row r="18" spans="2:2" x14ac:dyDescent="0.2">
      <c r="B18" s="4" t="s">
        <v>17</v>
      </c>
    </row>
    <row r="19" spans="2:2" x14ac:dyDescent="0.2">
      <c r="B19" s="4" t="s">
        <v>27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ColWidth="8.875" defaultRowHeight="15.75" x14ac:dyDescent="0.25"/>
  <cols>
    <col min="6" max="6" width="9.625" customWidth="1"/>
  </cols>
  <sheetData>
    <row r="1" spans="1:6" x14ac:dyDescent="0.25">
      <c r="C1" t="s">
        <v>11</v>
      </c>
      <c r="D1" t="s">
        <v>11</v>
      </c>
      <c r="E1" t="s">
        <v>35</v>
      </c>
      <c r="F1" t="s">
        <v>35</v>
      </c>
    </row>
    <row r="2" spans="1:6" x14ac:dyDescent="0.25">
      <c r="A2" t="s">
        <v>5</v>
      </c>
    </row>
    <row r="3" spans="1:6" x14ac:dyDescent="0.25">
      <c r="A3" s="1" t="s">
        <v>5</v>
      </c>
    </row>
    <row r="4" spans="1:6" x14ac:dyDescent="0.25">
      <c r="A4" s="1"/>
    </row>
    <row r="5" spans="1:6" x14ac:dyDescent="0.25">
      <c r="A5" s="1"/>
    </row>
    <row r="6" spans="1:6" x14ac:dyDescent="0.25">
      <c r="A6" s="1"/>
    </row>
    <row r="7" spans="1:6" x14ac:dyDescent="0.25">
      <c r="A7" s="1"/>
    </row>
    <row r="8" spans="1:6" x14ac:dyDescent="0.25">
      <c r="A8" s="1"/>
    </row>
    <row r="9" spans="1:6" x14ac:dyDescent="0.25">
      <c r="A9" s="1"/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t="s">
        <v>4</v>
      </c>
    </row>
    <row r="16" spans="1:6" x14ac:dyDescent="0.25">
      <c r="A16" t="s">
        <v>4</v>
      </c>
    </row>
    <row r="18" spans="1:1" x14ac:dyDescent="0.25">
      <c r="A18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87DB35C2-A853-40A9-956A-65C7C0B6F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2023-04-18T16:53:27Z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