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/>
  <mc:AlternateContent xmlns:mc="http://schemas.openxmlformats.org/markup-compatibility/2006">
    <mc:Choice Requires="x15">
      <x15ac:absPath xmlns:x15ac="http://schemas.microsoft.com/office/spreadsheetml/2010/11/ac" url="https://addlife.sharepoint.com/sites/AddLifeDocuments/Finance/ANNUAL REPORT/2024/"/>
    </mc:Choice>
  </mc:AlternateContent>
  <xr:revisionPtr revIDLastSave="895" documentId="8_{18BF98D5-3D51-4FA4-8FDB-2EA83A187391}" xr6:coauthVersionLast="47" xr6:coauthVersionMax="47" xr10:uidLastSave="{CC8B5EA0-4748-488A-BCDC-5EACB40FA8C9}"/>
  <bookViews>
    <workbookView xWindow="1125" yWindow="4635" windowWidth="43200" windowHeight="12645" activeTab="1" xr2:uid="{61EDCB84-EAA6-4B2B-A42B-BA8A1F056A35}"/>
  </bookViews>
  <sheets>
    <sheet name="SV" sheetId="1" r:id="rId1"/>
    <sheet name="EN" sheetId="2" r:id="rId2"/>
    <sheet name="Format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2" i="1" l="1"/>
  <c r="H22" i="1"/>
  <c r="I22" i="1"/>
  <c r="G23" i="1"/>
  <c r="H23" i="1"/>
  <c r="I23" i="1"/>
  <c r="F23" i="1"/>
  <c r="F22" i="1"/>
  <c r="E22" i="1"/>
  <c r="D22" i="1"/>
  <c r="C22" i="1"/>
  <c r="C31" i="1"/>
  <c r="C36" i="1" l="1"/>
  <c r="C28" i="1" l="1"/>
  <c r="C34" i="1"/>
  <c r="D46" i="1" l="1"/>
  <c r="D36" i="1"/>
  <c r="D31" i="1"/>
  <c r="D17" i="1"/>
  <c r="D34" i="1" s="1"/>
  <c r="D8" i="1"/>
  <c r="D14" i="1" s="1"/>
  <c r="C46" i="1"/>
  <c r="E36" i="1"/>
  <c r="D19" i="1" l="1"/>
  <c r="D25" i="1" s="1"/>
  <c r="C19" i="1"/>
  <c r="C25" i="1" s="1"/>
  <c r="C14" i="1"/>
</calcChain>
</file>

<file path=xl/sharedStrings.xml><?xml version="1.0" encoding="utf-8"?>
<sst xmlns="http://schemas.openxmlformats.org/spreadsheetml/2006/main" count="124" uniqueCount="105">
  <si>
    <t>MSEK, om annat ej anges</t>
  </si>
  <si>
    <t>2019</t>
  </si>
  <si>
    <t>2018</t>
  </si>
  <si>
    <t>Nettoomsättning</t>
  </si>
  <si>
    <t>Rörelseresultat</t>
  </si>
  <si>
    <t>Finansiella intäkter och kostnader</t>
  </si>
  <si>
    <t>Resultat efter finansiella poster</t>
  </si>
  <si>
    <t>Årets resultat</t>
  </si>
  <si>
    <t>Immateriella anläggningstillgångar</t>
  </si>
  <si>
    <t>Materiella anläggningstillgångar</t>
  </si>
  <si>
    <t>Finansiella anläggningstillgångar</t>
  </si>
  <si>
    <t>Varulager</t>
  </si>
  <si>
    <t>Likvida medel</t>
  </si>
  <si>
    <t>Summa tillgångar</t>
  </si>
  <si>
    <t>sum</t>
  </si>
  <si>
    <t>Eget kapital hänförligt till aktieägarna</t>
  </si>
  <si>
    <t>Innehav utan bestämmande inflytande</t>
  </si>
  <si>
    <t>Räntebärande skulder och avsättningar</t>
  </si>
  <si>
    <t>Icke räntebärande skulder och avsättningar</t>
  </si>
  <si>
    <t>Summa eget kapital och skulder</t>
  </si>
  <si>
    <t>EBITA</t>
  </si>
  <si>
    <t>EBITA marginal, %</t>
  </si>
  <si>
    <t>Resultattillväxt EBITA, %</t>
  </si>
  <si>
    <t>Sysselsatt kapital</t>
  </si>
  <si>
    <t>Rörelsekapital, årssnitt</t>
  </si>
  <si>
    <t>Räntebärande nettoskuld</t>
  </si>
  <si>
    <t>Rörelsemarginal, %</t>
  </si>
  <si>
    <t>Vinstmarginal, %</t>
  </si>
  <si>
    <t>Avkastning på rörelsekapital (R/RK), %</t>
  </si>
  <si>
    <t>Soliditet, %</t>
  </si>
  <si>
    <t>Skuldsättningsgrad, ggr</t>
  </si>
  <si>
    <t>Nettoskuldsättningsgrad, ggr</t>
  </si>
  <si>
    <t>Räntetäckningsgrad, ggr</t>
  </si>
  <si>
    <t>Räntebärande nettoskuld/EBITDA, ggr</t>
  </si>
  <si>
    <t>Resultat per aktie före utspädning, SEK</t>
  </si>
  <si>
    <t>Kassaflöde per aktie, SEK</t>
  </si>
  <si>
    <t>Eget kapital per aktie, SEK</t>
  </si>
  <si>
    <t>Medelantal aktier, ’000</t>
  </si>
  <si>
    <t>Börskurs per 31 december, SEK</t>
  </si>
  <si>
    <t>Kassaflöde från den löpande verksamheten</t>
  </si>
  <si>
    <t>Kassaflöde från investeringsverksamheten</t>
  </si>
  <si>
    <t>Kassaflöde från finansieringsverksamheten</t>
  </si>
  <si>
    <t>Årets kassaflöde</t>
  </si>
  <si>
    <t>Medelantal anställda</t>
  </si>
  <si>
    <t>Antal anställda vid årets slut</t>
  </si>
  <si>
    <t>decimals=1</t>
  </si>
  <si>
    <t>decimals=2</t>
  </si>
  <si>
    <t>SEKm, unless stated otherwise</t>
  </si>
  <si>
    <t>Operating profit</t>
  </si>
  <si>
    <t>Financial income and expenses</t>
  </si>
  <si>
    <t>Profit after financial items</t>
  </si>
  <si>
    <t>Profit for the year</t>
  </si>
  <si>
    <t xml:space="preserve">Net sales   </t>
  </si>
  <si>
    <t>Property, plant and equipment</t>
  </si>
  <si>
    <t>Financial assets</t>
  </si>
  <si>
    <t>Inventories</t>
  </si>
  <si>
    <t>Cash equivalents</t>
  </si>
  <si>
    <t>Intangible non-current assets</t>
  </si>
  <si>
    <t>Total assets</t>
  </si>
  <si>
    <t>Equity attributable to the shareholders</t>
  </si>
  <si>
    <t>Non-controlling interests</t>
  </si>
  <si>
    <t>Interest-bearing liabilities and provisions</t>
  </si>
  <si>
    <t>Non-interest-bearing liabilities and provisions</t>
  </si>
  <si>
    <t>Total equity and liabilities</t>
  </si>
  <si>
    <t>EBITA margin, %</t>
  </si>
  <si>
    <t>Earnings growth EBITA, %</t>
  </si>
  <si>
    <t>Capital employed</t>
  </si>
  <si>
    <t>Working capital, yearly average</t>
  </si>
  <si>
    <t>Financial net liabilities</t>
  </si>
  <si>
    <t>Operating margin, %</t>
  </si>
  <si>
    <t>Profit margin, %</t>
  </si>
  <si>
    <t>Return on equity, %</t>
  </si>
  <si>
    <t>Return on capital employed, %</t>
  </si>
  <si>
    <t>Equity ratio, %</t>
  </si>
  <si>
    <t>Debt/equity ratio, times</t>
  </si>
  <si>
    <t>Net debt/equity ratio, times</t>
  </si>
  <si>
    <t>Interest coverage ratio, times</t>
  </si>
  <si>
    <t>Interest-bearing net debt/EBITDA, times</t>
  </si>
  <si>
    <t>Earnings per share before dilution, SEK</t>
  </si>
  <si>
    <t>Cash flow per share, SEK</t>
  </si>
  <si>
    <t>Equity per share, SEK</t>
  </si>
  <si>
    <t>Average number of shares, 000</t>
  </si>
  <si>
    <t>Share price as at 31 December, SEK</t>
  </si>
  <si>
    <t>Cash flow from operating activities</t>
  </si>
  <si>
    <t>Cash flow from investing activities</t>
  </si>
  <si>
    <t>Cash flow from financing activities</t>
  </si>
  <si>
    <t>Cash flow for the year</t>
  </si>
  <si>
    <t>Average number of employees</t>
  </si>
  <si>
    <t>Number of employees at year-end</t>
  </si>
  <si>
    <t>Avkastning på eget kapital, %</t>
  </si>
  <si>
    <t>Avkastning på sysselsatt kapital, %</t>
  </si>
  <si>
    <t>2021</t>
  </si>
  <si>
    <t>Övriga fordringar</t>
  </si>
  <si>
    <t>Other receivables</t>
  </si>
  <si>
    <t>2020</t>
  </si>
  <si>
    <t>2022</t>
  </si>
  <si>
    <t>2023</t>
  </si>
  <si>
    <t>2024</t>
  </si>
  <si>
    <t>header</t>
  </si>
  <si>
    <t>EBITA marginal exklusive jämförelsestörande poster, %</t>
  </si>
  <si>
    <t>EBITA excluding one-off costs</t>
  </si>
  <si>
    <t>EBITA margin excluding one-off costs, %</t>
  </si>
  <si>
    <t>EBITA exklusive jämförelsestörande poster</t>
  </si>
  <si>
    <t>width=8%</t>
  </si>
  <si>
    <t>Return on working capital (P/WC),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</si>
</sst>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-* #,##0\ &quot;kr&quot;_-;\-* #,##0\ &quot;kr&quot;_-;_-* &quot;-&quot;\ &quot;kr&quot;_-;_-@_-"/>
    <numFmt numFmtId="44" formatCode="_-* #,##0.00\ &quot;kr&quot;_-;\-* #,##0.00\ &quot;kr&quot;_-;_-* &quot;-&quot;??\ &quot;kr&quot;_-;_-@_-"/>
    <numFmt numFmtId="43" formatCode="_-* #,##0.00_-;\-* #,##0.00_-;_-* &quot;-&quot;??_-;_-@_-"/>
    <numFmt numFmtId="164" formatCode="0.0"/>
    <numFmt numFmtId="165" formatCode="_-* #,##0\ _k_r_-;\-* #,##0\ _k_r_-;_-* &quot;-&quot;\ _k_r_-;_-@_-"/>
  </numFmts>
  <fonts count="6" x14ac:knownFonts="1">
    <font>
      <sz val="11"/>
      <color theme="1"/>
      <name val="Lato"/>
      <family val="2"/>
      <scheme val="minor"/>
    </font>
    <font>
      <sz val="10"/>
      <name val="Verdana"/>
      <family val="2"/>
    </font>
    <font>
      <sz val="11"/>
      <name val="Lato"/>
      <family val="2"/>
      <scheme val="minor"/>
    </font>
    <font>
      <sz val="11"/>
      <color theme="1"/>
      <name val="Lato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BF2EA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auto="1"/>
      </bottom>
      <diagonal/>
    </border>
  </borders>
  <cellStyleXfs count="9">
    <xf numFmtId="0" fontId="0" fillId="0" borderId="0"/>
    <xf numFmtId="0" fontId="1" fillId="0" borderId="0"/>
    <xf numFmtId="9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2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5" fillId="0" borderId="0"/>
    <xf numFmtId="0" fontId="5" fillId="0" borderId="0"/>
  </cellStyleXfs>
  <cellXfs count="18">
    <xf numFmtId="0" fontId="0" fillId="0" borderId="0" xfId="0"/>
    <xf numFmtId="0" fontId="0" fillId="0" borderId="0" xfId="0" applyAlignment="1">
      <alignment horizontal="right"/>
    </xf>
    <xf numFmtId="0" fontId="0" fillId="0" borderId="1" xfId="0" applyBorder="1"/>
    <xf numFmtId="0" fontId="0" fillId="0" borderId="1" xfId="0" quotePrefix="1" applyBorder="1" applyAlignment="1">
      <alignment horizontal="right"/>
    </xf>
    <xf numFmtId="1" fontId="0" fillId="0" borderId="0" xfId="0" applyNumberFormat="1"/>
    <xf numFmtId="1" fontId="2" fillId="2" borderId="0" xfId="0" applyNumberFormat="1" applyFont="1" applyFill="1" applyAlignment="1">
      <alignment horizontal="right" vertical="center" wrapText="1"/>
    </xf>
    <xf numFmtId="164" fontId="0" fillId="0" borderId="0" xfId="0" applyNumberFormat="1"/>
    <xf numFmtId="164" fontId="2" fillId="2" borderId="0" xfId="0" applyNumberFormat="1" applyFont="1" applyFill="1" applyAlignment="1">
      <alignment horizontal="right" vertical="center" wrapText="1"/>
    </xf>
    <xf numFmtId="2" fontId="0" fillId="0" borderId="0" xfId="0" applyNumberFormat="1"/>
    <xf numFmtId="2" fontId="2" fillId="2" borderId="0" xfId="0" applyNumberFormat="1" applyFont="1" applyFill="1" applyAlignment="1">
      <alignment horizontal="right" vertical="center" wrapText="1"/>
    </xf>
    <xf numFmtId="0" fontId="1" fillId="0" borderId="1" xfId="1" applyBorder="1"/>
    <xf numFmtId="1" fontId="2" fillId="2" borderId="0" xfId="0" applyNumberFormat="1" applyFont="1" applyFill="1" applyAlignment="1">
      <alignment horizontal="right" vertical="center"/>
    </xf>
    <xf numFmtId="1" fontId="2" fillId="0" borderId="0" xfId="0" applyNumberFormat="1" applyFont="1" applyAlignment="1">
      <alignment horizontal="right" vertical="center" wrapText="1"/>
    </xf>
    <xf numFmtId="1" fontId="2" fillId="0" borderId="0" xfId="0" applyNumberFormat="1" applyFont="1" applyAlignment="1">
      <alignment horizontal="right" vertical="center"/>
    </xf>
    <xf numFmtId="164" fontId="2" fillId="0" borderId="0" xfId="0" applyNumberFormat="1" applyFont="1" applyAlignment="1">
      <alignment horizontal="right" vertical="center" wrapText="1"/>
    </xf>
    <xf numFmtId="2" fontId="2" fillId="0" borderId="0" xfId="0" applyNumberFormat="1" applyFont="1" applyAlignment="1">
      <alignment horizontal="right" vertical="center" wrapText="1"/>
    </xf>
    <xf numFmtId="164" fontId="2" fillId="2" borderId="0" xfId="0" applyNumberFormat="1" applyFont="1" applyFill="1" applyAlignment="1">
      <alignment horizontal="right" vertical="center"/>
    </xf>
    <xf numFmtId="164" fontId="2" fillId="0" borderId="0" xfId="0" applyNumberFormat="1" applyFont="1" applyAlignment="1">
      <alignment horizontal="right" vertical="center"/>
    </xf>
  </cellXfs>
  <cellStyles count="9">
    <cellStyle name="Comma" xfId="5" xr:uid="{86A8DA74-349C-49A6-B28C-21912DE72C83}"/>
    <cellStyle name="Comma [0]" xfId="6" xr:uid="{62B5DE80-BE9A-4A9F-817D-2F893142AFA4}"/>
    <cellStyle name="Currency" xfId="3" xr:uid="{0A08D841-B49D-4EF0-8AD9-E34A32B5E97A}"/>
    <cellStyle name="Currency [0]" xfId="4" xr:uid="{7A2D25AC-8352-4D76-AC8B-3088A537380B}"/>
    <cellStyle name="Normal" xfId="0" builtinId="0"/>
    <cellStyle name="Normal 2" xfId="1" xr:uid="{E7EB2492-F8BE-4232-8EFA-E35FFFAEA7A7}"/>
    <cellStyle name="Normal 2 2" xfId="8" xr:uid="{1BC790EF-E9CE-4116-8145-1BF3B0A72C17}"/>
    <cellStyle name="Normal 2 3" xfId="7" xr:uid="{7742BA99-C838-41F0-9387-683F57DAA951}"/>
    <cellStyle name="Percent" xfId="2" xr:uid="{B5212971-96A7-4FB0-B022-C35BDF16086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AddLife">
  <a:themeElements>
    <a:clrScheme name="AddLife 2016">
      <a:dk1>
        <a:srgbClr val="3D3935"/>
      </a:dk1>
      <a:lt1>
        <a:sysClr val="window" lastClr="FFFFFF"/>
      </a:lt1>
      <a:dk2>
        <a:srgbClr val="3D3935"/>
      </a:dk2>
      <a:lt2>
        <a:srgbClr val="E7E6E6"/>
      </a:lt2>
      <a:accent1>
        <a:srgbClr val="FF6900"/>
      </a:accent1>
      <a:accent2>
        <a:srgbClr val="3C1053"/>
      </a:accent2>
      <a:accent3>
        <a:srgbClr val="1F9989"/>
      </a:accent3>
      <a:accent4>
        <a:srgbClr val="0085CA"/>
      </a:accent4>
      <a:accent5>
        <a:srgbClr val="ACA39A"/>
      </a:accent5>
      <a:accent6>
        <a:srgbClr val="3D3935"/>
      </a:accent6>
      <a:hlink>
        <a:srgbClr val="1F9989"/>
      </a:hlink>
      <a:folHlink>
        <a:srgbClr val="FF6900"/>
      </a:folHlink>
    </a:clrScheme>
    <a:fontScheme name="AddLife">
      <a:majorFont>
        <a:latin typeface="Lato"/>
        <a:ea typeface=""/>
        <a:cs typeface=""/>
      </a:majorFont>
      <a:minorFont>
        <a:latin typeface="Lato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AddLife Academy" id="{1777A8FB-9AF7-4D3C-9F0D-F1BB8089EB45}" vid="{1257CB68-C83E-42A4-9529-ACFCE1F3920F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96B81D-63E3-4072-A3D5-EABAFF8C0C01}">
  <dimension ref="B2:I48"/>
  <sheetViews>
    <sheetView topLeftCell="A31" workbookViewId="0">
      <selection activeCell="B16" sqref="B16"/>
    </sheetView>
  </sheetViews>
  <sheetFormatPr defaultRowHeight="18" x14ac:dyDescent="0.35"/>
  <cols>
    <col min="2" max="2" width="35.109375" bestFit="1" customWidth="1"/>
    <col min="3" max="3" width="11.77734375" style="4" bestFit="1" customWidth="1"/>
    <col min="4" max="5" width="9.6640625" style="4" customWidth="1"/>
  </cols>
  <sheetData>
    <row r="2" spans="2:9" x14ac:dyDescent="0.35">
      <c r="B2" s="10" t="s">
        <v>0</v>
      </c>
      <c r="C2" s="3" t="s">
        <v>97</v>
      </c>
      <c r="D2" s="3" t="s">
        <v>96</v>
      </c>
      <c r="E2" s="3" t="s">
        <v>95</v>
      </c>
      <c r="F2" s="3" t="s">
        <v>91</v>
      </c>
      <c r="G2" s="3" t="s">
        <v>94</v>
      </c>
      <c r="H2" s="3" t="s">
        <v>1</v>
      </c>
      <c r="I2" s="3" t="s">
        <v>2</v>
      </c>
    </row>
    <row r="3" spans="2:9" x14ac:dyDescent="0.35">
      <c r="B3" t="s">
        <v>3</v>
      </c>
      <c r="C3" s="5">
        <v>10286</v>
      </c>
      <c r="D3" s="12">
        <v>9685</v>
      </c>
      <c r="E3" s="12">
        <v>9084</v>
      </c>
      <c r="F3">
        <v>7993</v>
      </c>
      <c r="G3">
        <v>5273</v>
      </c>
      <c r="H3">
        <v>3479</v>
      </c>
      <c r="I3">
        <v>2482</v>
      </c>
    </row>
    <row r="4" spans="2:9" x14ac:dyDescent="0.35">
      <c r="B4" t="s">
        <v>4</v>
      </c>
      <c r="C4" s="5">
        <v>721</v>
      </c>
      <c r="D4" s="12">
        <v>585</v>
      </c>
      <c r="E4" s="12">
        <v>808</v>
      </c>
      <c r="F4">
        <v>996</v>
      </c>
      <c r="G4">
        <v>672</v>
      </c>
      <c r="H4">
        <v>196</v>
      </c>
      <c r="I4">
        <v>168</v>
      </c>
    </row>
    <row r="5" spans="2:9" x14ac:dyDescent="0.35">
      <c r="B5" t="s">
        <v>5</v>
      </c>
      <c r="C5" s="5">
        <v>-316</v>
      </c>
      <c r="D5" s="12">
        <v>-246</v>
      </c>
      <c r="E5" s="12">
        <v>-206</v>
      </c>
      <c r="F5">
        <v>-69</v>
      </c>
      <c r="G5">
        <v>-13</v>
      </c>
      <c r="H5">
        <v>-14</v>
      </c>
      <c r="I5">
        <v>-10</v>
      </c>
    </row>
    <row r="6" spans="2:9" x14ac:dyDescent="0.35">
      <c r="B6" t="s">
        <v>6</v>
      </c>
      <c r="C6" s="5">
        <v>405</v>
      </c>
      <c r="D6" s="12">
        <v>339</v>
      </c>
      <c r="E6" s="12">
        <v>602</v>
      </c>
      <c r="F6">
        <v>927</v>
      </c>
      <c r="G6">
        <v>659</v>
      </c>
      <c r="H6">
        <v>182</v>
      </c>
      <c r="I6">
        <v>158</v>
      </c>
    </row>
    <row r="7" spans="2:9" x14ac:dyDescent="0.35">
      <c r="B7" t="s">
        <v>7</v>
      </c>
      <c r="C7" s="5">
        <v>254</v>
      </c>
      <c r="D7" s="12">
        <v>192</v>
      </c>
      <c r="E7" s="12">
        <v>483</v>
      </c>
      <c r="F7">
        <v>721</v>
      </c>
      <c r="G7">
        <v>520</v>
      </c>
      <c r="H7">
        <v>142</v>
      </c>
      <c r="I7">
        <v>129</v>
      </c>
    </row>
    <row r="8" spans="2:9" x14ac:dyDescent="0.35">
      <c r="B8" t="s">
        <v>8</v>
      </c>
      <c r="C8" s="5">
        <v>7940</v>
      </c>
      <c r="D8" s="12">
        <f>5303+2662</f>
        <v>7965</v>
      </c>
      <c r="E8" s="12">
        <v>8440</v>
      </c>
      <c r="F8">
        <v>7191</v>
      </c>
      <c r="G8">
        <v>2003</v>
      </c>
      <c r="H8">
        <v>1761</v>
      </c>
      <c r="I8">
        <v>1465</v>
      </c>
    </row>
    <row r="9" spans="2:9" x14ac:dyDescent="0.35">
      <c r="B9" t="s">
        <v>9</v>
      </c>
      <c r="C9" s="5">
        <v>1147</v>
      </c>
      <c r="D9" s="12">
        <v>1051</v>
      </c>
      <c r="E9" s="12">
        <v>899</v>
      </c>
      <c r="F9">
        <v>627</v>
      </c>
      <c r="G9">
        <v>434</v>
      </c>
      <c r="H9">
        <v>353</v>
      </c>
      <c r="I9">
        <v>110</v>
      </c>
    </row>
    <row r="10" spans="2:9" x14ac:dyDescent="0.35">
      <c r="B10" t="s">
        <v>10</v>
      </c>
      <c r="C10" s="5">
        <v>39</v>
      </c>
      <c r="D10" s="12">
        <v>121</v>
      </c>
      <c r="E10" s="12">
        <v>146</v>
      </c>
      <c r="F10">
        <v>27</v>
      </c>
      <c r="G10">
        <v>9</v>
      </c>
      <c r="H10">
        <v>24</v>
      </c>
      <c r="I10">
        <v>48</v>
      </c>
    </row>
    <row r="11" spans="2:9" x14ac:dyDescent="0.35">
      <c r="B11" t="s">
        <v>11</v>
      </c>
      <c r="C11" s="5">
        <v>1724</v>
      </c>
      <c r="D11" s="12">
        <v>1653</v>
      </c>
      <c r="E11" s="12">
        <v>1646</v>
      </c>
      <c r="F11">
        <v>1189</v>
      </c>
      <c r="G11">
        <v>640</v>
      </c>
      <c r="H11">
        <v>452</v>
      </c>
      <c r="I11">
        <v>408</v>
      </c>
    </row>
    <row r="12" spans="2:9" x14ac:dyDescent="0.35">
      <c r="B12" t="s">
        <v>92</v>
      </c>
      <c r="C12" s="5">
        <v>1874</v>
      </c>
      <c r="D12" s="12">
        <v>1683</v>
      </c>
      <c r="E12" s="12">
        <v>1550</v>
      </c>
      <c r="F12">
        <v>1217</v>
      </c>
      <c r="G12">
        <v>848</v>
      </c>
      <c r="H12">
        <v>586</v>
      </c>
      <c r="I12">
        <v>575</v>
      </c>
    </row>
    <row r="13" spans="2:9" x14ac:dyDescent="0.35">
      <c r="B13" t="s">
        <v>12</v>
      </c>
      <c r="C13" s="5">
        <v>331</v>
      </c>
      <c r="D13" s="12">
        <v>272</v>
      </c>
      <c r="E13" s="12">
        <v>376</v>
      </c>
      <c r="F13">
        <v>345</v>
      </c>
      <c r="G13">
        <v>216</v>
      </c>
      <c r="H13">
        <v>99</v>
      </c>
      <c r="I13">
        <v>61</v>
      </c>
    </row>
    <row r="14" spans="2:9" x14ac:dyDescent="0.35">
      <c r="B14" t="s">
        <v>13</v>
      </c>
      <c r="C14" s="5">
        <f>SUM(C8:C13)</f>
        <v>13055</v>
      </c>
      <c r="D14" s="12">
        <f>SUM(D8:D13)</f>
        <v>12745</v>
      </c>
      <c r="E14" s="12">
        <v>13057</v>
      </c>
      <c r="F14">
        <v>10596</v>
      </c>
      <c r="G14">
        <v>4150</v>
      </c>
      <c r="H14">
        <v>3274</v>
      </c>
      <c r="I14">
        <v>2668</v>
      </c>
    </row>
    <row r="15" spans="2:9" x14ac:dyDescent="0.35">
      <c r="B15" t="s">
        <v>15</v>
      </c>
      <c r="C15" s="5">
        <v>5306</v>
      </c>
      <c r="D15" s="12">
        <v>4958</v>
      </c>
      <c r="E15" s="12">
        <v>4968</v>
      </c>
      <c r="F15">
        <v>4285</v>
      </c>
      <c r="G15">
        <v>1882</v>
      </c>
      <c r="H15">
        <v>1467</v>
      </c>
      <c r="I15">
        <v>931</v>
      </c>
    </row>
    <row r="16" spans="2:9" x14ac:dyDescent="0.35">
      <c r="B16" t="s">
        <v>16</v>
      </c>
      <c r="C16" s="5">
        <v>3</v>
      </c>
      <c r="D16" s="12">
        <v>2</v>
      </c>
      <c r="E16" s="12">
        <v>3</v>
      </c>
      <c r="F16">
        <v>6</v>
      </c>
      <c r="G16">
        <v>8</v>
      </c>
      <c r="H16">
        <v>9</v>
      </c>
      <c r="I16" s="1">
        <v>1</v>
      </c>
    </row>
    <row r="17" spans="2:9" x14ac:dyDescent="0.35">
      <c r="B17" t="s">
        <v>17</v>
      </c>
      <c r="C17" s="5">
        <v>5164</v>
      </c>
      <c r="D17" s="12">
        <f>174+2886+2403</f>
        <v>5463</v>
      </c>
      <c r="E17" s="12">
        <v>5785</v>
      </c>
      <c r="F17">
        <v>4216</v>
      </c>
      <c r="G17">
        <v>916</v>
      </c>
      <c r="H17">
        <v>1001</v>
      </c>
      <c r="I17" s="1">
        <v>943</v>
      </c>
    </row>
    <row r="18" spans="2:9" x14ac:dyDescent="0.35">
      <c r="B18" t="s">
        <v>18</v>
      </c>
      <c r="C18" s="5">
        <v>2582</v>
      </c>
      <c r="D18" s="12">
        <v>2322</v>
      </c>
      <c r="E18" s="12">
        <v>2301</v>
      </c>
      <c r="F18">
        <v>2089</v>
      </c>
      <c r="G18">
        <v>1344</v>
      </c>
      <c r="H18">
        <v>798</v>
      </c>
      <c r="I18">
        <v>794</v>
      </c>
    </row>
    <row r="19" spans="2:9" x14ac:dyDescent="0.35">
      <c r="B19" t="s">
        <v>19</v>
      </c>
      <c r="C19" s="5">
        <f>SUM(C15:C18)</f>
        <v>13055</v>
      </c>
      <c r="D19" s="12">
        <f>SUM(D15:D18)</f>
        <v>12745</v>
      </c>
      <c r="E19" s="12">
        <v>13057</v>
      </c>
      <c r="F19">
        <v>10596</v>
      </c>
      <c r="G19">
        <v>4150</v>
      </c>
      <c r="H19">
        <v>3274</v>
      </c>
      <c r="I19">
        <v>2668</v>
      </c>
    </row>
    <row r="20" spans="2:9" x14ac:dyDescent="0.35">
      <c r="B20" t="s">
        <v>20</v>
      </c>
      <c r="C20" s="11">
        <v>1159</v>
      </c>
      <c r="D20" s="13">
        <v>1135</v>
      </c>
      <c r="E20" s="13">
        <v>1221</v>
      </c>
      <c r="F20">
        <v>1273</v>
      </c>
      <c r="G20">
        <v>802</v>
      </c>
      <c r="H20">
        <v>305</v>
      </c>
      <c r="I20">
        <v>245</v>
      </c>
    </row>
    <row r="21" spans="2:9" x14ac:dyDescent="0.35">
      <c r="B21" t="s">
        <v>21</v>
      </c>
      <c r="C21" s="7">
        <v>11.3</v>
      </c>
      <c r="D21" s="14">
        <v>11.7</v>
      </c>
      <c r="E21" s="14">
        <v>13.4</v>
      </c>
      <c r="F21">
        <v>15.9</v>
      </c>
      <c r="G21">
        <v>15.2</v>
      </c>
      <c r="H21">
        <v>8.8000000000000007</v>
      </c>
      <c r="I21" s="6">
        <v>9.9</v>
      </c>
    </row>
    <row r="22" spans="2:9" x14ac:dyDescent="0.35">
      <c r="B22" t="s">
        <v>102</v>
      </c>
      <c r="C22" s="11">
        <f>C20+6</f>
        <v>1165</v>
      </c>
      <c r="D22" s="13">
        <f>D20-120</f>
        <v>1015</v>
      </c>
      <c r="E22" s="13">
        <f>E20-14</f>
        <v>1207</v>
      </c>
      <c r="F22">
        <f>F20</f>
        <v>1273</v>
      </c>
      <c r="G22">
        <f t="shared" ref="G22:I22" si="0">G20</f>
        <v>802</v>
      </c>
      <c r="H22">
        <f t="shared" si="0"/>
        <v>305</v>
      </c>
      <c r="I22">
        <f t="shared" si="0"/>
        <v>245</v>
      </c>
    </row>
    <row r="23" spans="2:9" x14ac:dyDescent="0.35">
      <c r="B23" t="s">
        <v>99</v>
      </c>
      <c r="C23" s="7">
        <v>11.3</v>
      </c>
      <c r="D23" s="14">
        <v>10.5</v>
      </c>
      <c r="E23" s="14">
        <v>12.3</v>
      </c>
      <c r="F23">
        <f>F21</f>
        <v>15.9</v>
      </c>
      <c r="G23">
        <f t="shared" ref="G23:I23" si="1">G21</f>
        <v>15.2</v>
      </c>
      <c r="H23">
        <f t="shared" si="1"/>
        <v>8.8000000000000007</v>
      </c>
      <c r="I23">
        <f t="shared" si="1"/>
        <v>9.9</v>
      </c>
    </row>
    <row r="24" spans="2:9" x14ac:dyDescent="0.35">
      <c r="B24" t="s">
        <v>22</v>
      </c>
      <c r="C24" s="16">
        <v>2.1</v>
      </c>
      <c r="D24" s="17">
        <v>-7</v>
      </c>
      <c r="E24" s="14">
        <v>-4.0999999999999996</v>
      </c>
      <c r="F24">
        <v>58.8</v>
      </c>
      <c r="G24">
        <v>162.80000000000001</v>
      </c>
      <c r="H24">
        <v>24.7</v>
      </c>
      <c r="I24">
        <v>4.7</v>
      </c>
    </row>
    <row r="25" spans="2:9" x14ac:dyDescent="0.35">
      <c r="B25" t="s">
        <v>23</v>
      </c>
      <c r="C25" s="5">
        <f>C19-C18+2</f>
        <v>10475</v>
      </c>
      <c r="D25" s="12">
        <f>D19-D18+5</f>
        <v>10428</v>
      </c>
      <c r="E25" s="12">
        <v>10764</v>
      </c>
      <c r="F25">
        <v>8509</v>
      </c>
      <c r="G25">
        <v>2806</v>
      </c>
      <c r="H25">
        <v>2477</v>
      </c>
      <c r="I25">
        <v>1874</v>
      </c>
    </row>
    <row r="26" spans="2:9" x14ac:dyDescent="0.35">
      <c r="B26" t="s">
        <v>24</v>
      </c>
      <c r="C26" s="5">
        <v>2284</v>
      </c>
      <c r="D26" s="12">
        <v>2290</v>
      </c>
      <c r="E26" s="12">
        <v>2008</v>
      </c>
      <c r="F26">
        <v>1347</v>
      </c>
      <c r="G26">
        <v>781</v>
      </c>
      <c r="H26">
        <v>598</v>
      </c>
      <c r="I26">
        <v>397</v>
      </c>
    </row>
    <row r="27" spans="2:9" x14ac:dyDescent="0.35">
      <c r="B27" t="s">
        <v>25</v>
      </c>
      <c r="C27" s="5">
        <v>4920</v>
      </c>
      <c r="D27" s="12">
        <v>5192</v>
      </c>
      <c r="E27" s="12">
        <v>5410</v>
      </c>
      <c r="F27">
        <v>3870</v>
      </c>
      <c r="G27">
        <v>700</v>
      </c>
      <c r="H27">
        <v>902</v>
      </c>
      <c r="I27">
        <v>882</v>
      </c>
    </row>
    <row r="28" spans="2:9" x14ac:dyDescent="0.35">
      <c r="B28" t="s">
        <v>26</v>
      </c>
      <c r="C28" s="7">
        <f>C4/C3*100</f>
        <v>7.0095275131246364</v>
      </c>
      <c r="D28" s="14">
        <v>6</v>
      </c>
      <c r="E28" s="14">
        <v>8.9</v>
      </c>
      <c r="F28">
        <v>12.5</v>
      </c>
      <c r="G28">
        <v>12.8</v>
      </c>
      <c r="H28">
        <v>5.6</v>
      </c>
      <c r="I28">
        <v>6.8</v>
      </c>
    </row>
    <row r="29" spans="2:9" x14ac:dyDescent="0.35">
      <c r="B29" t="s">
        <v>27</v>
      </c>
      <c r="C29" s="7">
        <v>3.9</v>
      </c>
      <c r="D29" s="14">
        <v>3.5</v>
      </c>
      <c r="E29" s="14">
        <v>6.3</v>
      </c>
      <c r="F29">
        <v>11.6</v>
      </c>
      <c r="G29">
        <v>12.5</v>
      </c>
      <c r="H29">
        <v>5.2</v>
      </c>
      <c r="I29">
        <v>6.4</v>
      </c>
    </row>
    <row r="30" spans="2:9" x14ac:dyDescent="0.35">
      <c r="B30" t="s">
        <v>89</v>
      </c>
      <c r="C30" s="5">
        <v>5</v>
      </c>
      <c r="D30" s="12">
        <v>4</v>
      </c>
      <c r="E30" s="12">
        <v>10</v>
      </c>
      <c r="F30">
        <v>22</v>
      </c>
      <c r="G30">
        <v>31</v>
      </c>
      <c r="H30">
        <v>10</v>
      </c>
      <c r="I30">
        <v>16</v>
      </c>
    </row>
    <row r="31" spans="2:9" x14ac:dyDescent="0.35">
      <c r="B31" t="s">
        <v>90</v>
      </c>
      <c r="C31" s="5">
        <f>100*(C6+300-0.107)/10645</f>
        <v>6.6218224518553317</v>
      </c>
      <c r="D31" s="12">
        <f>100*(339+276-32)/10898</f>
        <v>5.3496054321893922</v>
      </c>
      <c r="E31" s="12">
        <v>8</v>
      </c>
      <c r="F31">
        <v>12</v>
      </c>
      <c r="G31">
        <v>25</v>
      </c>
      <c r="H31">
        <v>9</v>
      </c>
      <c r="I31">
        <v>11</v>
      </c>
    </row>
    <row r="32" spans="2:9" x14ac:dyDescent="0.35">
      <c r="B32" t="s">
        <v>28</v>
      </c>
      <c r="C32" s="5">
        <v>51</v>
      </c>
      <c r="D32" s="12">
        <v>50</v>
      </c>
      <c r="E32" s="12">
        <v>61</v>
      </c>
      <c r="F32">
        <v>95</v>
      </c>
      <c r="G32">
        <v>103</v>
      </c>
      <c r="H32">
        <v>51</v>
      </c>
      <c r="I32">
        <v>62</v>
      </c>
    </row>
    <row r="33" spans="2:9" x14ac:dyDescent="0.35">
      <c r="B33" t="s">
        <v>29</v>
      </c>
      <c r="C33" s="5">
        <v>41</v>
      </c>
      <c r="D33" s="12">
        <v>39</v>
      </c>
      <c r="E33" s="12">
        <v>38</v>
      </c>
      <c r="F33">
        <v>40</v>
      </c>
      <c r="G33">
        <v>46</v>
      </c>
      <c r="H33">
        <v>45</v>
      </c>
      <c r="I33">
        <v>35</v>
      </c>
    </row>
    <row r="34" spans="2:9" x14ac:dyDescent="0.35">
      <c r="B34" t="s">
        <v>30</v>
      </c>
      <c r="C34" s="7">
        <f>(C17/C15)</f>
        <v>0.97323784395024504</v>
      </c>
      <c r="D34" s="14">
        <f>(D17/D15)</f>
        <v>1.1018555869302138</v>
      </c>
      <c r="E34" s="14">
        <v>1.2</v>
      </c>
      <c r="F34">
        <v>1</v>
      </c>
      <c r="G34">
        <v>0.5</v>
      </c>
      <c r="H34" s="6">
        <v>0.7</v>
      </c>
      <c r="I34">
        <v>1</v>
      </c>
    </row>
    <row r="35" spans="2:9" x14ac:dyDescent="0.35">
      <c r="B35" t="s">
        <v>31</v>
      </c>
      <c r="C35" s="7">
        <v>0.9</v>
      </c>
      <c r="D35" s="14">
        <v>1</v>
      </c>
      <c r="E35" s="14">
        <v>1.1000000000000001</v>
      </c>
      <c r="F35">
        <v>0.9</v>
      </c>
      <c r="G35">
        <v>0.4</v>
      </c>
      <c r="H35">
        <v>0.6</v>
      </c>
      <c r="I35">
        <v>0.9</v>
      </c>
    </row>
    <row r="36" spans="2:9" x14ac:dyDescent="0.35">
      <c r="B36" t="s">
        <v>32</v>
      </c>
      <c r="C36" s="5">
        <f>1533/300</f>
        <v>5.1100000000000003</v>
      </c>
      <c r="D36" s="12">
        <f>1504/276</f>
        <v>5.4492753623188408</v>
      </c>
      <c r="E36" s="12">
        <f>1530/112</f>
        <v>13.660714285714286</v>
      </c>
      <c r="F36">
        <v>15</v>
      </c>
      <c r="G36">
        <v>40</v>
      </c>
      <c r="H36">
        <v>16</v>
      </c>
      <c r="I36">
        <v>23</v>
      </c>
    </row>
    <row r="37" spans="2:9" x14ac:dyDescent="0.35">
      <c r="B37" t="s">
        <v>33</v>
      </c>
      <c r="C37" s="7">
        <v>3.2</v>
      </c>
      <c r="D37" s="14">
        <v>3.5</v>
      </c>
      <c r="E37" s="14">
        <v>3.5</v>
      </c>
      <c r="F37">
        <v>2.6</v>
      </c>
      <c r="G37">
        <v>0.7</v>
      </c>
      <c r="H37">
        <v>1.6</v>
      </c>
      <c r="I37">
        <v>3.3</v>
      </c>
    </row>
    <row r="38" spans="2:9" x14ac:dyDescent="0.35">
      <c r="B38" t="s">
        <v>34</v>
      </c>
      <c r="C38" s="9">
        <v>2.06</v>
      </c>
      <c r="D38" s="15">
        <v>1.56</v>
      </c>
      <c r="E38" s="15">
        <v>3.96</v>
      </c>
      <c r="F38">
        <v>6.03</v>
      </c>
      <c r="G38">
        <v>4.63</v>
      </c>
      <c r="H38">
        <v>1.28</v>
      </c>
      <c r="I38">
        <v>1.29</v>
      </c>
    </row>
    <row r="39" spans="2:9" x14ac:dyDescent="0.35">
      <c r="B39" t="s">
        <v>35</v>
      </c>
      <c r="C39" s="9">
        <v>8.98</v>
      </c>
      <c r="D39" s="15">
        <v>6.35</v>
      </c>
      <c r="E39" s="15">
        <v>7.46</v>
      </c>
      <c r="F39" s="8">
        <v>8.4600000000000009</v>
      </c>
      <c r="G39" s="8">
        <v>8.4700000000000006</v>
      </c>
      <c r="H39">
        <v>3.61</v>
      </c>
      <c r="I39">
        <v>1.76</v>
      </c>
    </row>
    <row r="40" spans="2:9" x14ac:dyDescent="0.35">
      <c r="B40" t="s">
        <v>36</v>
      </c>
      <c r="C40" s="9">
        <v>43.54</v>
      </c>
      <c r="D40" s="15">
        <v>40.69</v>
      </c>
      <c r="E40" s="15">
        <v>40.76</v>
      </c>
      <c r="F40">
        <v>35.14</v>
      </c>
      <c r="G40">
        <v>16.73</v>
      </c>
      <c r="H40" s="8">
        <v>13.07</v>
      </c>
      <c r="I40">
        <v>9.08</v>
      </c>
    </row>
    <row r="41" spans="2:9" x14ac:dyDescent="0.35">
      <c r="B41" t="s">
        <v>37</v>
      </c>
      <c r="C41" s="5">
        <v>121863</v>
      </c>
      <c r="D41" s="12">
        <v>121856</v>
      </c>
      <c r="E41" s="12">
        <v>121779</v>
      </c>
      <c r="F41">
        <v>119418</v>
      </c>
      <c r="G41">
        <v>112127</v>
      </c>
      <c r="H41">
        <v>111083</v>
      </c>
      <c r="I41">
        <v>100458</v>
      </c>
    </row>
    <row r="42" spans="2:9" x14ac:dyDescent="0.35">
      <c r="B42" t="s">
        <v>38</v>
      </c>
      <c r="C42" s="9">
        <v>137.30000000000001</v>
      </c>
      <c r="D42" s="15">
        <v>109.4</v>
      </c>
      <c r="E42" s="15">
        <v>108.6</v>
      </c>
      <c r="F42" s="8">
        <v>381.4</v>
      </c>
      <c r="G42" s="8">
        <v>144</v>
      </c>
      <c r="H42" s="8">
        <v>72.25</v>
      </c>
      <c r="I42" s="8">
        <v>48.54</v>
      </c>
    </row>
    <row r="43" spans="2:9" x14ac:dyDescent="0.35">
      <c r="B43" t="s">
        <v>39</v>
      </c>
      <c r="C43" s="5">
        <v>1095</v>
      </c>
      <c r="D43" s="12">
        <v>773</v>
      </c>
      <c r="E43" s="12">
        <v>909</v>
      </c>
      <c r="F43">
        <v>1010</v>
      </c>
      <c r="G43">
        <v>950</v>
      </c>
      <c r="H43">
        <v>400</v>
      </c>
      <c r="I43">
        <v>178</v>
      </c>
    </row>
    <row r="44" spans="2:9" x14ac:dyDescent="0.35">
      <c r="B44" t="s">
        <v>40</v>
      </c>
      <c r="C44" s="5">
        <v>-386</v>
      </c>
      <c r="D44" s="12">
        <v>-317</v>
      </c>
      <c r="E44" s="12">
        <v>-1086</v>
      </c>
      <c r="F44">
        <v>-2977</v>
      </c>
      <c r="G44">
        <v>-429</v>
      </c>
      <c r="H44">
        <v>-407</v>
      </c>
      <c r="I44">
        <v>-381</v>
      </c>
    </row>
    <row r="45" spans="2:9" x14ac:dyDescent="0.35">
      <c r="B45" t="s">
        <v>41</v>
      </c>
      <c r="C45" s="5">
        <v>-682</v>
      </c>
      <c r="D45" s="12">
        <v>-554</v>
      </c>
      <c r="E45" s="12">
        <v>134</v>
      </c>
      <c r="F45">
        <v>2070</v>
      </c>
      <c r="G45">
        <v>-373</v>
      </c>
      <c r="H45">
        <v>42</v>
      </c>
      <c r="I45">
        <v>249</v>
      </c>
    </row>
    <row r="46" spans="2:9" x14ac:dyDescent="0.35">
      <c r="B46" t="s">
        <v>42</v>
      </c>
      <c r="C46" s="5">
        <f>SUM(C43:C45)</f>
        <v>27</v>
      </c>
      <c r="D46" s="12">
        <f>SUM(D43:D45)</f>
        <v>-98</v>
      </c>
      <c r="E46" s="12">
        <v>-43</v>
      </c>
      <c r="F46">
        <v>103</v>
      </c>
      <c r="G46">
        <v>149</v>
      </c>
      <c r="H46">
        <v>35</v>
      </c>
      <c r="I46">
        <v>46</v>
      </c>
    </row>
    <row r="47" spans="2:9" x14ac:dyDescent="0.35">
      <c r="B47" t="s">
        <v>43</v>
      </c>
      <c r="C47" s="5">
        <v>2311</v>
      </c>
      <c r="D47" s="12">
        <v>2284</v>
      </c>
      <c r="E47" s="12">
        <v>2157</v>
      </c>
      <c r="F47">
        <v>1548</v>
      </c>
      <c r="G47">
        <v>1004</v>
      </c>
      <c r="H47">
        <v>903</v>
      </c>
      <c r="I47">
        <v>620</v>
      </c>
    </row>
    <row r="48" spans="2:9" x14ac:dyDescent="0.35">
      <c r="B48" t="s">
        <v>44</v>
      </c>
      <c r="C48" s="5">
        <v>2256</v>
      </c>
      <c r="D48" s="12">
        <v>2301</v>
      </c>
      <c r="E48" s="12">
        <v>2219</v>
      </c>
      <c r="F48">
        <v>1802</v>
      </c>
      <c r="G48">
        <v>1112</v>
      </c>
      <c r="H48">
        <v>932</v>
      </c>
      <c r="I48">
        <v>873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5DA21C-63C2-4F48-825F-CF0586224794}">
  <dimension ref="B2:I48"/>
  <sheetViews>
    <sheetView tabSelected="1" workbookViewId="0">
      <selection activeCell="B33" sqref="B33"/>
    </sheetView>
  </sheetViews>
  <sheetFormatPr defaultRowHeight="18" x14ac:dyDescent="0.35"/>
  <cols>
    <col min="2" max="2" width="36.88671875" bestFit="1" customWidth="1"/>
    <col min="3" max="3" width="9.6640625" style="4" bestFit="1" customWidth="1"/>
    <col min="4" max="4" width="9.6640625" style="4" customWidth="1"/>
  </cols>
  <sheetData>
    <row r="2" spans="2:9" x14ac:dyDescent="0.35">
      <c r="B2" s="2" t="s">
        <v>47</v>
      </c>
      <c r="C2" s="3"/>
      <c r="D2" s="3"/>
      <c r="E2" s="3"/>
      <c r="F2" s="3"/>
      <c r="G2" s="3"/>
      <c r="H2" s="3"/>
      <c r="I2" s="3"/>
    </row>
    <row r="3" spans="2:9" x14ac:dyDescent="0.35">
      <c r="B3" t="s">
        <v>52</v>
      </c>
      <c r="C3" s="5"/>
      <c r="D3" s="12"/>
    </row>
    <row r="4" spans="2:9" x14ac:dyDescent="0.35">
      <c r="B4" t="s">
        <v>48</v>
      </c>
      <c r="C4" s="5"/>
      <c r="D4" s="12"/>
    </row>
    <row r="5" spans="2:9" x14ac:dyDescent="0.35">
      <c r="B5" t="s">
        <v>49</v>
      </c>
      <c r="C5" s="5"/>
      <c r="D5" s="12"/>
    </row>
    <row r="6" spans="2:9" x14ac:dyDescent="0.35">
      <c r="B6" t="s">
        <v>50</v>
      </c>
      <c r="C6" s="5"/>
      <c r="D6" s="12"/>
    </row>
    <row r="7" spans="2:9" x14ac:dyDescent="0.35">
      <c r="B7" t="s">
        <v>51</v>
      </c>
      <c r="C7" s="5"/>
      <c r="D7" s="12"/>
    </row>
    <row r="8" spans="2:9" x14ac:dyDescent="0.35">
      <c r="B8" t="s">
        <v>57</v>
      </c>
      <c r="C8" s="5"/>
      <c r="D8" s="12"/>
    </row>
    <row r="9" spans="2:9" x14ac:dyDescent="0.35">
      <c r="B9" t="s">
        <v>53</v>
      </c>
      <c r="C9" s="5"/>
      <c r="D9" s="12"/>
    </row>
    <row r="10" spans="2:9" x14ac:dyDescent="0.35">
      <c r="B10" t="s">
        <v>54</v>
      </c>
      <c r="C10" s="5"/>
      <c r="D10" s="12"/>
    </row>
    <row r="11" spans="2:9" x14ac:dyDescent="0.35">
      <c r="B11" t="s">
        <v>55</v>
      </c>
      <c r="C11" s="5"/>
      <c r="D11" s="12"/>
    </row>
    <row r="12" spans="2:9" x14ac:dyDescent="0.35">
      <c r="B12" t="s">
        <v>93</v>
      </c>
      <c r="C12" s="5"/>
      <c r="D12" s="12"/>
    </row>
    <row r="13" spans="2:9" x14ac:dyDescent="0.35">
      <c r="B13" t="s">
        <v>56</v>
      </c>
      <c r="C13" s="5"/>
      <c r="D13" s="12"/>
    </row>
    <row r="14" spans="2:9" x14ac:dyDescent="0.35">
      <c r="B14" t="s">
        <v>58</v>
      </c>
      <c r="C14" s="5"/>
      <c r="D14" s="12"/>
    </row>
    <row r="15" spans="2:9" x14ac:dyDescent="0.35">
      <c r="B15" t="s">
        <v>59</v>
      </c>
      <c r="C15" s="5"/>
      <c r="D15" s="12"/>
    </row>
    <row r="16" spans="2:9" x14ac:dyDescent="0.35">
      <c r="B16" t="s">
        <v>60</v>
      </c>
      <c r="C16" s="5"/>
      <c r="D16" s="12"/>
    </row>
    <row r="17" spans="2:4" x14ac:dyDescent="0.35">
      <c r="B17" t="s">
        <v>61</v>
      </c>
      <c r="C17" s="5"/>
      <c r="D17" s="12"/>
    </row>
    <row r="18" spans="2:4" x14ac:dyDescent="0.35">
      <c r="B18" t="s">
        <v>62</v>
      </c>
      <c r="C18" s="5"/>
      <c r="D18" s="12"/>
    </row>
    <row r="19" spans="2:4" x14ac:dyDescent="0.35">
      <c r="B19" t="s">
        <v>63</v>
      </c>
      <c r="C19" s="5"/>
      <c r="D19" s="12"/>
    </row>
    <row r="20" spans="2:4" x14ac:dyDescent="0.35">
      <c r="B20" t="s">
        <v>20</v>
      </c>
      <c r="C20" s="11"/>
      <c r="D20" s="13"/>
    </row>
    <row r="21" spans="2:4" x14ac:dyDescent="0.35">
      <c r="B21" t="s">
        <v>64</v>
      </c>
      <c r="C21" s="7"/>
      <c r="D21" s="14"/>
    </row>
    <row r="22" spans="2:4" x14ac:dyDescent="0.35">
      <c r="B22" t="s">
        <v>100</v>
      </c>
      <c r="C22" s="7"/>
      <c r="D22" s="14"/>
    </row>
    <row r="23" spans="2:4" x14ac:dyDescent="0.35">
      <c r="B23" t="s">
        <v>101</v>
      </c>
      <c r="C23" s="7"/>
      <c r="D23" s="14"/>
    </row>
    <row r="24" spans="2:4" x14ac:dyDescent="0.35">
      <c r="B24" t="s">
        <v>65</v>
      </c>
      <c r="C24" s="7"/>
      <c r="D24" s="14"/>
    </row>
    <row r="25" spans="2:4" x14ac:dyDescent="0.35">
      <c r="B25" t="s">
        <v>66</v>
      </c>
      <c r="C25" s="5"/>
      <c r="D25" s="12"/>
    </row>
    <row r="26" spans="2:4" x14ac:dyDescent="0.35">
      <c r="B26" t="s">
        <v>67</v>
      </c>
      <c r="C26" s="5"/>
      <c r="D26" s="12"/>
    </row>
    <row r="27" spans="2:4" x14ac:dyDescent="0.35">
      <c r="B27" t="s">
        <v>68</v>
      </c>
      <c r="C27" s="5"/>
      <c r="D27" s="12"/>
    </row>
    <row r="28" spans="2:4" x14ac:dyDescent="0.35">
      <c r="B28" t="s">
        <v>69</v>
      </c>
      <c r="C28" s="7"/>
      <c r="D28" s="14"/>
    </row>
    <row r="29" spans="2:4" x14ac:dyDescent="0.35">
      <c r="B29" t="s">
        <v>70</v>
      </c>
      <c r="C29" s="7"/>
      <c r="D29" s="14"/>
    </row>
    <row r="30" spans="2:4" x14ac:dyDescent="0.35">
      <c r="B30" t="s">
        <v>71</v>
      </c>
      <c r="C30" s="5"/>
      <c r="D30" s="12"/>
    </row>
    <row r="31" spans="2:4" x14ac:dyDescent="0.35">
      <c r="B31" t="s">
        <v>72</v>
      </c>
      <c r="C31" s="5"/>
      <c r="D31" s="12"/>
    </row>
    <row r="32" spans="2:4" x14ac:dyDescent="0.35">
      <c r="B32" t="s">
        <v>104</v>
      </c>
      <c r="C32" s="5"/>
      <c r="D32" s="12"/>
    </row>
    <row r="33" spans="2:4" x14ac:dyDescent="0.35">
      <c r="B33" t="s">
        <v>73</v>
      </c>
      <c r="C33" s="5"/>
      <c r="D33" s="12"/>
    </row>
    <row r="34" spans="2:4" x14ac:dyDescent="0.35">
      <c r="B34" t="s">
        <v>74</v>
      </c>
      <c r="C34" s="7"/>
      <c r="D34" s="14"/>
    </row>
    <row r="35" spans="2:4" x14ac:dyDescent="0.35">
      <c r="B35" t="s">
        <v>75</v>
      </c>
      <c r="C35" s="7"/>
      <c r="D35" s="14"/>
    </row>
    <row r="36" spans="2:4" x14ac:dyDescent="0.35">
      <c r="B36" t="s">
        <v>76</v>
      </c>
      <c r="C36" s="5"/>
      <c r="D36" s="12"/>
    </row>
    <row r="37" spans="2:4" x14ac:dyDescent="0.35">
      <c r="B37" t="s">
        <v>77</v>
      </c>
      <c r="C37" s="7"/>
      <c r="D37" s="14"/>
    </row>
    <row r="38" spans="2:4" x14ac:dyDescent="0.35">
      <c r="B38" t="s">
        <v>78</v>
      </c>
      <c r="C38" s="9"/>
      <c r="D38" s="15"/>
    </row>
    <row r="39" spans="2:4" x14ac:dyDescent="0.35">
      <c r="B39" t="s">
        <v>79</v>
      </c>
      <c r="C39" s="9"/>
      <c r="D39" s="15"/>
    </row>
    <row r="40" spans="2:4" x14ac:dyDescent="0.35">
      <c r="B40" t="s">
        <v>80</v>
      </c>
      <c r="C40" s="9"/>
      <c r="D40" s="15"/>
    </row>
    <row r="41" spans="2:4" x14ac:dyDescent="0.35">
      <c r="B41" t="s">
        <v>81</v>
      </c>
      <c r="C41" s="5"/>
      <c r="D41" s="12"/>
    </row>
    <row r="42" spans="2:4" x14ac:dyDescent="0.35">
      <c r="B42" t="s">
        <v>82</v>
      </c>
      <c r="C42" s="9"/>
      <c r="D42" s="15"/>
    </row>
    <row r="43" spans="2:4" x14ac:dyDescent="0.35">
      <c r="B43" t="s">
        <v>83</v>
      </c>
      <c r="C43" s="5"/>
      <c r="D43" s="12"/>
    </row>
    <row r="44" spans="2:4" x14ac:dyDescent="0.35">
      <c r="B44" t="s">
        <v>84</v>
      </c>
      <c r="C44" s="5"/>
      <c r="D44" s="12"/>
    </row>
    <row r="45" spans="2:4" x14ac:dyDescent="0.35">
      <c r="B45" t="s">
        <v>85</v>
      </c>
      <c r="C45" s="5"/>
      <c r="D45" s="12"/>
    </row>
    <row r="46" spans="2:4" x14ac:dyDescent="0.35">
      <c r="B46" t="s">
        <v>86</v>
      </c>
      <c r="C46" s="5"/>
      <c r="D46" s="12"/>
    </row>
    <row r="47" spans="2:4" x14ac:dyDescent="0.35">
      <c r="B47" t="s">
        <v>87</v>
      </c>
      <c r="C47" s="5"/>
      <c r="D47" s="12"/>
    </row>
    <row r="48" spans="2:4" x14ac:dyDescent="0.35">
      <c r="B48" t="s">
        <v>88</v>
      </c>
      <c r="C48" s="5"/>
      <c r="D48" s="1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53432C-706E-4656-B21B-DCE4531B2D36}">
  <dimension ref="A1:I42"/>
  <sheetViews>
    <sheetView workbookViewId="0">
      <selection activeCell="I8" sqref="I8"/>
    </sheetView>
  </sheetViews>
  <sheetFormatPr defaultRowHeight="18" x14ac:dyDescent="0.35"/>
  <sheetData>
    <row r="1" spans="1:9" x14ac:dyDescent="0.35">
      <c r="C1" t="s">
        <v>103</v>
      </c>
      <c r="D1" t="s">
        <v>103</v>
      </c>
      <c r="E1" t="s">
        <v>103</v>
      </c>
      <c r="F1" t="s">
        <v>103</v>
      </c>
      <c r="G1" t="s">
        <v>103</v>
      </c>
      <c r="H1" t="s">
        <v>103</v>
      </c>
      <c r="I1" t="s">
        <v>103</v>
      </c>
    </row>
    <row r="2" spans="1:9" x14ac:dyDescent="0.35">
      <c r="A2" t="s">
        <v>98</v>
      </c>
    </row>
    <row r="7" spans="1:9" x14ac:dyDescent="0.35">
      <c r="A7" t="s">
        <v>14</v>
      </c>
    </row>
    <row r="14" spans="1:9" x14ac:dyDescent="0.35">
      <c r="A14" t="s">
        <v>14</v>
      </c>
    </row>
    <row r="19" spans="1:1" x14ac:dyDescent="0.35">
      <c r="A19" t="s">
        <v>14</v>
      </c>
    </row>
    <row r="21" spans="1:1" x14ac:dyDescent="0.35">
      <c r="A21" t="s">
        <v>45</v>
      </c>
    </row>
    <row r="23" spans="1:1" x14ac:dyDescent="0.35">
      <c r="A23" t="s">
        <v>45</v>
      </c>
    </row>
    <row r="24" spans="1:1" x14ac:dyDescent="0.35">
      <c r="A24" t="s">
        <v>45</v>
      </c>
    </row>
    <row r="28" spans="1:1" x14ac:dyDescent="0.35">
      <c r="A28" t="s">
        <v>45</v>
      </c>
    </row>
    <row r="29" spans="1:1" x14ac:dyDescent="0.35">
      <c r="A29" t="s">
        <v>45</v>
      </c>
    </row>
    <row r="34" spans="1:1" x14ac:dyDescent="0.35">
      <c r="A34" t="s">
        <v>45</v>
      </c>
    </row>
    <row r="35" spans="1:1" x14ac:dyDescent="0.35">
      <c r="A35" t="s">
        <v>45</v>
      </c>
    </row>
    <row r="37" spans="1:1" x14ac:dyDescent="0.35">
      <c r="A37" t="s">
        <v>45</v>
      </c>
    </row>
    <row r="38" spans="1:1" x14ac:dyDescent="0.35">
      <c r="A38" t="s">
        <v>46</v>
      </c>
    </row>
    <row r="39" spans="1:1" x14ac:dyDescent="0.35">
      <c r="A39" t="s">
        <v>46</v>
      </c>
    </row>
    <row r="40" spans="1:1" x14ac:dyDescent="0.35">
      <c r="A40" t="s">
        <v>46</v>
      </c>
    </row>
    <row r="42" spans="1:1" x14ac:dyDescent="0.35">
      <c r="A42" t="s">
        <v>46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A19D6839FDA1346AE23B72AD5C70B1A" ma:contentTypeVersion="14" ma:contentTypeDescription="Create a new document." ma:contentTypeScope="" ma:versionID="41d97e8c216786efabac1edea0b70e93">
  <xsd:schema xmlns:xsd="http://www.w3.org/2001/XMLSchema" xmlns:xs="http://www.w3.org/2001/XMLSchema" xmlns:p="http://schemas.microsoft.com/office/2006/metadata/properties" xmlns:ns2="fa8583c3-4274-4bdb-83b4-38c33ebfbe3c" xmlns:ns3="f285cfb3-5a10-40ec-bf8b-ffc9b5a29285" targetNamespace="http://schemas.microsoft.com/office/2006/metadata/properties" ma:root="true" ma:fieldsID="c6847b515375ec4716aad0842f41a04c" ns2:_="" ns3:_="">
    <xsd:import namespace="fa8583c3-4274-4bdb-83b4-38c33ebfbe3c"/>
    <xsd:import namespace="f285cfb3-5a10-40ec-bf8b-ffc9b5a2928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8583c3-4274-4bdb-83b4-38c33ebfbe3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52ff7b75-9f8b-42fd-b137-13813ee0768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85cfb3-5a10-40ec-bf8b-ffc9b5a29285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372d2d82-150a-41c5-b9b8-e49bda352f64}" ma:internalName="TaxCatchAll" ma:showField="CatchAllData" ma:web="f285cfb3-5a10-40ec-bf8b-ffc9b5a2928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a8583c3-4274-4bdb-83b4-38c33ebfbe3c">
      <Terms xmlns="http://schemas.microsoft.com/office/infopath/2007/PartnerControls"/>
    </lcf76f155ced4ddcb4097134ff3c332f>
    <TaxCatchAll xmlns="f285cfb3-5a10-40ec-bf8b-ffc9b5a29285" xsi:nil="true"/>
  </documentManagement>
</p:properties>
</file>

<file path=customXml/itemProps1.xml><?xml version="1.0" encoding="utf-8"?>
<ds:datastoreItem xmlns:ds="http://schemas.openxmlformats.org/officeDocument/2006/customXml" ds:itemID="{31B98BB9-912B-4CF5-A79C-D79909B3008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a8583c3-4274-4bdb-83b4-38c33ebfbe3c"/>
    <ds:schemaRef ds:uri="f285cfb3-5a10-40ec-bf8b-ffc9b5a2928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D23215F-5BE6-4914-B413-590423CD1A3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C4941E2-28AB-44EB-95F5-A34A56A189B8}">
  <ds:schemaRefs>
    <ds:schemaRef ds:uri="http://schemas.microsoft.com/office/infopath/2007/PartnerControls"/>
    <ds:schemaRef ds:uri="http://schemas.microsoft.com/office/2006/metadata/properties"/>
    <ds:schemaRef ds:uri="http://purl.org/dc/dcmitype/"/>
    <ds:schemaRef ds:uri="562697a0-9c60-4532-a119-e203e37f954f"/>
    <ds:schemaRef ds:uri="http://schemas.microsoft.com/office/2006/documentManagement/types"/>
    <ds:schemaRef ds:uri="http://www.w3.org/XML/1998/namespace"/>
    <ds:schemaRef ds:uri="http://purl.org/dc/elements/1.1/"/>
    <ds:schemaRef ds:uri="http://purl.org/dc/terms/"/>
    <ds:schemaRef ds:uri="http://schemas.openxmlformats.org/package/2006/metadata/core-properties"/>
    <ds:schemaRef ds:uri="5b5ca3cb-2584-429a-92e4-77404c480ffa"/>
    <ds:schemaRef ds:uri="2dd9007f-851b-46cd-a07c-8f9a1df28c92"/>
    <ds:schemaRef ds:uri="b601a6d9-5a15-4e5d-a348-244f43bda146"/>
    <ds:schemaRef ds:uri="fa8583c3-4274-4bdb-83b4-38c33ebfbe3c"/>
    <ds:schemaRef ds:uri="f285cfb3-5a10-40ec-bf8b-ffc9b5a2928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SV</vt:lpstr>
      <vt:lpstr>EN</vt:lpstr>
      <vt:lpstr>Format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Jamilah Wass</dc:creator>
  <cp:lastModifiedBy>Johanna Prim</cp:lastModifiedBy>
  <dcterms:created xsi:type="dcterms:W3CDTF">2020-05-07T10:06:29Z</dcterms:created>
  <dcterms:modified xsi:type="dcterms:W3CDTF">2025-03-26T09:02:43Z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0x010100DA19D6839FDA1346AE23B72AD5C70B1A</vt:lpwstr>
  </property>
  <property fmtid="{D5CDD505-2E9C-101B-9397-08002B2CF9AE}" pid="3" name="MediaServiceImageTags">
    <vt:lpwstr/>
  </property>
</Properties>
</file>